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kootenaypeaks-my.sharepoint.com/personal/kim_bbaprogram_ca/Documents/S2R Drafts Fall 2025/Session 2/"/>
    </mc:Choice>
  </mc:AlternateContent>
  <xr:revisionPtr revIDLastSave="0" documentId="8_{83671301-F3AB-4FA8-B36C-CB6402D6BCDE}" xr6:coauthVersionLast="47" xr6:coauthVersionMax="47" xr10:uidLastSave="{00000000-0000-0000-0000-000000000000}"/>
  <bookViews>
    <workbookView xWindow="-120" yWindow="-120" windowWidth="29040" windowHeight="15720" firstSheet="3" activeTab="6" xr2:uid="{2FE45F7C-465F-4FA5-9F09-49058F8173D0}"/>
  </bookViews>
  <sheets>
    <sheet name="Product Cost &amp; Price Per Unit " sheetId="24" r:id="rId1"/>
    <sheet name="Product Cost &amp; Price Per Case" sheetId="1" r:id="rId2"/>
    <sheet name=" 25% Increase, 15% Discount" sheetId="17" r:id="rId3"/>
    <sheet name="50% Increase, 15% Discount " sheetId="18" r:id="rId4"/>
    <sheet name="100% Increase, 15% Discount" sheetId="20" r:id="rId5"/>
    <sheet name="200% Increase, 15% Discount" sheetId="21" r:id="rId6"/>
    <sheet name=" 25% Increase, +25% Marketing" sheetId="2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24" l="1"/>
  <c r="G44" i="24"/>
  <c r="F44" i="24"/>
  <c r="H44" i="24" s="1"/>
  <c r="G42" i="24"/>
  <c r="F42" i="24"/>
  <c r="H42" i="24" s="1"/>
  <c r="G40" i="24"/>
  <c r="F40" i="24"/>
  <c r="H40" i="24" s="1"/>
  <c r="G38" i="24"/>
  <c r="F38" i="24"/>
  <c r="H38" i="24" s="1"/>
  <c r="C35" i="24"/>
  <c r="C32" i="24"/>
  <c r="C28" i="24"/>
  <c r="C27" i="24"/>
  <c r="C31" i="24" s="1"/>
  <c r="C26" i="24"/>
  <c r="G22" i="24"/>
  <c r="F22" i="24"/>
  <c r="G20" i="24"/>
  <c r="F20" i="24"/>
  <c r="H20" i="24" s="1"/>
  <c r="G18" i="24"/>
  <c r="F18" i="24"/>
  <c r="H18" i="24" s="1"/>
  <c r="C16" i="24"/>
  <c r="G16" i="24" s="1"/>
  <c r="C12" i="24"/>
  <c r="C11" i="24"/>
  <c r="C10" i="24"/>
  <c r="G8" i="24"/>
  <c r="F8" i="24"/>
  <c r="F16" i="24" s="1"/>
  <c r="H16" i="24" s="1"/>
  <c r="G47" i="23"/>
  <c r="C47" i="23"/>
  <c r="G44" i="23"/>
  <c r="F44" i="23"/>
  <c r="H44" i="23" s="1"/>
  <c r="G42" i="23"/>
  <c r="F42" i="23"/>
  <c r="H42" i="23" s="1"/>
  <c r="G40" i="23"/>
  <c r="F40" i="23"/>
  <c r="H40" i="23" s="1"/>
  <c r="G38" i="23"/>
  <c r="F38" i="23"/>
  <c r="H38" i="23" s="1"/>
  <c r="H47" i="23" s="1"/>
  <c r="C35" i="23"/>
  <c r="C32" i="23"/>
  <c r="C29" i="23"/>
  <c r="C28" i="23"/>
  <c r="C27" i="23"/>
  <c r="C17" i="23" s="1"/>
  <c r="C26" i="23"/>
  <c r="G22" i="23"/>
  <c r="F22" i="23"/>
  <c r="H22" i="23" s="1"/>
  <c r="G20" i="23"/>
  <c r="F20" i="23"/>
  <c r="H20" i="23" s="1"/>
  <c r="G18" i="23"/>
  <c r="G27" i="23" s="1"/>
  <c r="F18" i="23"/>
  <c r="F27" i="23" s="1"/>
  <c r="G16" i="23"/>
  <c r="F16" i="23"/>
  <c r="H16" i="23" s="1"/>
  <c r="C16" i="23"/>
  <c r="C12" i="23"/>
  <c r="F11" i="23"/>
  <c r="C11" i="23"/>
  <c r="C10" i="23"/>
  <c r="H8" i="23"/>
  <c r="G8" i="23"/>
  <c r="G11" i="23" s="1"/>
  <c r="F8" i="23"/>
  <c r="G47" i="24" l="1"/>
  <c r="G27" i="24"/>
  <c r="G17" i="24" s="1"/>
  <c r="F27" i="24"/>
  <c r="F31" i="24" s="1"/>
  <c r="C29" i="24"/>
  <c r="C17" i="24"/>
  <c r="C33" i="24"/>
  <c r="C13" i="24" s="1"/>
  <c r="H8" i="24"/>
  <c r="C34" i="24"/>
  <c r="C49" i="24" s="1"/>
  <c r="C51" i="24" s="1"/>
  <c r="H47" i="24"/>
  <c r="H22" i="24"/>
  <c r="H27" i="24" s="1"/>
  <c r="H31" i="24" s="1"/>
  <c r="F47" i="24"/>
  <c r="F11" i="24"/>
  <c r="G11" i="24"/>
  <c r="H11" i="24"/>
  <c r="F47" i="23"/>
  <c r="H29" i="23"/>
  <c r="F31" i="23"/>
  <c r="F33" i="23" s="1"/>
  <c r="F29" i="23"/>
  <c r="F17" i="23"/>
  <c r="G17" i="23"/>
  <c r="G31" i="23"/>
  <c r="G34" i="23" s="1"/>
  <c r="G49" i="23" s="1"/>
  <c r="G51" i="23" s="1"/>
  <c r="G29" i="23"/>
  <c r="C52" i="23"/>
  <c r="F34" i="23"/>
  <c r="H11" i="23"/>
  <c r="H18" i="23"/>
  <c r="H27" i="23" s="1"/>
  <c r="C31" i="23"/>
  <c r="C34" i="23" s="1"/>
  <c r="C49" i="23" s="1"/>
  <c r="C51" i="23" s="1"/>
  <c r="C33" i="23"/>
  <c r="C13" i="23" s="1"/>
  <c r="G47" i="21"/>
  <c r="F47" i="21"/>
  <c r="C47" i="21"/>
  <c r="G44" i="21"/>
  <c r="F44" i="21"/>
  <c r="H44" i="21" s="1"/>
  <c r="G42" i="21"/>
  <c r="F42" i="21"/>
  <c r="H42" i="21" s="1"/>
  <c r="G40" i="21"/>
  <c r="F40" i="21"/>
  <c r="H40" i="21" s="1"/>
  <c r="G38" i="21"/>
  <c r="F38" i="21"/>
  <c r="H38" i="21" s="1"/>
  <c r="H47" i="21" s="1"/>
  <c r="C35" i="21"/>
  <c r="C32" i="21"/>
  <c r="C29" i="21"/>
  <c r="C28" i="21"/>
  <c r="C27" i="21"/>
  <c r="C17" i="21" s="1"/>
  <c r="C26" i="21"/>
  <c r="G22" i="21"/>
  <c r="F22" i="21"/>
  <c r="H22" i="21" s="1"/>
  <c r="G20" i="21"/>
  <c r="F20" i="21"/>
  <c r="H20" i="21" s="1"/>
  <c r="G18" i="21"/>
  <c r="G27" i="21" s="1"/>
  <c r="F18" i="21"/>
  <c r="F27" i="21" s="1"/>
  <c r="G16" i="21"/>
  <c r="C16" i="21"/>
  <c r="C12" i="21"/>
  <c r="C11" i="21"/>
  <c r="C10" i="21"/>
  <c r="G8" i="21"/>
  <c r="G11" i="21" s="1"/>
  <c r="F8" i="21"/>
  <c r="F16" i="21" s="1"/>
  <c r="H16" i="21" s="1"/>
  <c r="G47" i="20"/>
  <c r="F47" i="20"/>
  <c r="C47" i="20"/>
  <c r="H44" i="20"/>
  <c r="G44" i="20"/>
  <c r="F44" i="20"/>
  <c r="G42" i="20"/>
  <c r="F42" i="20"/>
  <c r="H42" i="20" s="1"/>
  <c r="G40" i="20"/>
  <c r="F40" i="20"/>
  <c r="H40" i="20" s="1"/>
  <c r="G38" i="20"/>
  <c r="F38" i="20"/>
  <c r="H38" i="20" s="1"/>
  <c r="H47" i="20" s="1"/>
  <c r="C35" i="20"/>
  <c r="C32" i="20"/>
  <c r="C29" i="20"/>
  <c r="C28" i="20"/>
  <c r="G27" i="20"/>
  <c r="G31" i="20" s="1"/>
  <c r="C27" i="20"/>
  <c r="C31" i="20" s="1"/>
  <c r="C34" i="20" s="1"/>
  <c r="C49" i="20" s="1"/>
  <c r="C51" i="20" s="1"/>
  <c r="C26" i="20"/>
  <c r="G22" i="20"/>
  <c r="F22" i="20"/>
  <c r="H22" i="20" s="1"/>
  <c r="G20" i="20"/>
  <c r="F20" i="20"/>
  <c r="H20" i="20" s="1"/>
  <c r="G18" i="20"/>
  <c r="F18" i="20"/>
  <c r="C17" i="20"/>
  <c r="G16" i="20"/>
  <c r="C16" i="20"/>
  <c r="C12" i="20"/>
  <c r="F11" i="20"/>
  <c r="C11" i="20"/>
  <c r="C33" i="20" s="1"/>
  <c r="C10" i="20"/>
  <c r="G8" i="20"/>
  <c r="G17" i="20" s="1"/>
  <c r="F8" i="20"/>
  <c r="H8" i="20" s="1"/>
  <c r="C47" i="18"/>
  <c r="H44" i="18"/>
  <c r="G44" i="18"/>
  <c r="F44" i="18"/>
  <c r="H42" i="18"/>
  <c r="G42" i="18"/>
  <c r="F42" i="18"/>
  <c r="H40" i="18"/>
  <c r="G40" i="18"/>
  <c r="F40" i="18"/>
  <c r="G38" i="18"/>
  <c r="G47" i="18" s="1"/>
  <c r="F38" i="18"/>
  <c r="H38" i="18" s="1"/>
  <c r="H47" i="18" s="1"/>
  <c r="C35" i="18"/>
  <c r="C32" i="18"/>
  <c r="C31" i="18"/>
  <c r="C29" i="18"/>
  <c r="C28" i="18"/>
  <c r="C27" i="18"/>
  <c r="C26" i="18"/>
  <c r="G22" i="18"/>
  <c r="F22" i="18"/>
  <c r="H22" i="18" s="1"/>
  <c r="G20" i="18"/>
  <c r="F20" i="18"/>
  <c r="H20" i="18" s="1"/>
  <c r="G18" i="18"/>
  <c r="G27" i="18" s="1"/>
  <c r="F18" i="18"/>
  <c r="H18" i="18" s="1"/>
  <c r="C16" i="18"/>
  <c r="C17" i="18" s="1"/>
  <c r="C12" i="18"/>
  <c r="G11" i="18"/>
  <c r="C11" i="18"/>
  <c r="C34" i="18" s="1"/>
  <c r="C49" i="18" s="1"/>
  <c r="C51" i="18" s="1"/>
  <c r="C10" i="18"/>
  <c r="G8" i="18"/>
  <c r="F8" i="18"/>
  <c r="F16" i="18" s="1"/>
  <c r="H16" i="18" s="1"/>
  <c r="C17" i="17"/>
  <c r="C47" i="17"/>
  <c r="G44" i="17"/>
  <c r="F44" i="17"/>
  <c r="H44" i="17" s="1"/>
  <c r="G42" i="17"/>
  <c r="F42" i="17"/>
  <c r="H42" i="17" s="1"/>
  <c r="G40" i="17"/>
  <c r="G47" i="17" s="1"/>
  <c r="F40" i="17"/>
  <c r="H40" i="17" s="1"/>
  <c r="G38" i="17"/>
  <c r="F38" i="17"/>
  <c r="H38" i="17" s="1"/>
  <c r="C35" i="17"/>
  <c r="C32" i="17"/>
  <c r="C28" i="17"/>
  <c r="C27" i="17"/>
  <c r="C26" i="17"/>
  <c r="G22" i="17"/>
  <c r="F22" i="17"/>
  <c r="H22" i="17" s="1"/>
  <c r="G20" i="17"/>
  <c r="F20" i="17"/>
  <c r="H20" i="17" s="1"/>
  <c r="G18" i="17"/>
  <c r="F18" i="17"/>
  <c r="C16" i="17"/>
  <c r="G16" i="17" s="1"/>
  <c r="C12" i="17"/>
  <c r="C11" i="17"/>
  <c r="C10" i="17"/>
  <c r="G8" i="17"/>
  <c r="G11" i="17" s="1"/>
  <c r="F8" i="17"/>
  <c r="F16" i="17" s="1"/>
  <c r="H16" i="17" s="1"/>
  <c r="C16" i="1"/>
  <c r="G16" i="1" s="1"/>
  <c r="F20" i="1"/>
  <c r="H20" i="1" s="1"/>
  <c r="G8" i="1"/>
  <c r="F40" i="1"/>
  <c r="H40" i="1" s="1"/>
  <c r="F42" i="1"/>
  <c r="H42" i="1" s="1"/>
  <c r="F44" i="1"/>
  <c r="H44" i="1" s="1"/>
  <c r="G38" i="1"/>
  <c r="G31" i="24" l="1"/>
  <c r="G34" i="24" s="1"/>
  <c r="G49" i="24" s="1"/>
  <c r="G51" i="24" s="1"/>
  <c r="G29" i="24"/>
  <c r="F29" i="24"/>
  <c r="F17" i="24"/>
  <c r="H17" i="24"/>
  <c r="H34" i="24"/>
  <c r="H49" i="24" s="1"/>
  <c r="H51" i="24" s="1"/>
  <c r="H33" i="24"/>
  <c r="H13" i="24" s="1"/>
  <c r="F34" i="24"/>
  <c r="F49" i="24" s="1"/>
  <c r="F51" i="24" s="1"/>
  <c r="F33" i="24"/>
  <c r="F13" i="24" s="1"/>
  <c r="H29" i="24"/>
  <c r="F49" i="23"/>
  <c r="F51" i="23" s="1"/>
  <c r="F13" i="23"/>
  <c r="F52" i="23"/>
  <c r="G33" i="23"/>
  <c r="H31" i="23"/>
  <c r="H17" i="23"/>
  <c r="H33" i="23"/>
  <c r="H34" i="23"/>
  <c r="H49" i="23" s="1"/>
  <c r="H51" i="23" s="1"/>
  <c r="F11" i="21"/>
  <c r="C34" i="21"/>
  <c r="C49" i="21" s="1"/>
  <c r="C51" i="21" s="1"/>
  <c r="F29" i="21"/>
  <c r="F31" i="21"/>
  <c r="G17" i="21"/>
  <c r="G29" i="21"/>
  <c r="G31" i="21"/>
  <c r="H8" i="21"/>
  <c r="F17" i="21"/>
  <c r="H18" i="21"/>
  <c r="H27" i="21" s="1"/>
  <c r="H31" i="21" s="1"/>
  <c r="C31" i="21"/>
  <c r="C33" i="21"/>
  <c r="C13" i="21" s="1"/>
  <c r="F27" i="20"/>
  <c r="F31" i="20" s="1"/>
  <c r="F34" i="20" s="1"/>
  <c r="F49" i="20" s="1"/>
  <c r="F51" i="20" s="1"/>
  <c r="F16" i="20"/>
  <c r="H16" i="20" s="1"/>
  <c r="C52" i="20"/>
  <c r="G11" i="20"/>
  <c r="G29" i="20"/>
  <c r="H11" i="20"/>
  <c r="H18" i="20"/>
  <c r="H27" i="20" s="1"/>
  <c r="H31" i="20" s="1"/>
  <c r="C13" i="20"/>
  <c r="H27" i="18"/>
  <c r="H31" i="18" s="1"/>
  <c r="F11" i="18"/>
  <c r="G17" i="18"/>
  <c r="G31" i="18"/>
  <c r="G33" i="18" s="1"/>
  <c r="G29" i="18"/>
  <c r="F27" i="18"/>
  <c r="F17" i="18" s="1"/>
  <c r="H8" i="18"/>
  <c r="G34" i="18"/>
  <c r="G49" i="18" s="1"/>
  <c r="G51" i="18" s="1"/>
  <c r="F47" i="18"/>
  <c r="C33" i="18"/>
  <c r="G16" i="18"/>
  <c r="H47" i="17"/>
  <c r="F47" i="17"/>
  <c r="G27" i="17"/>
  <c r="G29" i="17" s="1"/>
  <c r="C29" i="17"/>
  <c r="C31" i="17"/>
  <c r="C34" i="17" s="1"/>
  <c r="C49" i="17" s="1"/>
  <c r="C51" i="17" s="1"/>
  <c r="F27" i="17"/>
  <c r="F31" i="17" s="1"/>
  <c r="H8" i="17"/>
  <c r="H11" i="17" s="1"/>
  <c r="F11" i="17"/>
  <c r="G17" i="17"/>
  <c r="H18" i="17"/>
  <c r="H27" i="17" s="1"/>
  <c r="H31" i="17" s="1"/>
  <c r="G42" i="1"/>
  <c r="G44" i="1"/>
  <c r="G40" i="1"/>
  <c r="F38" i="1"/>
  <c r="G20" i="1"/>
  <c r="F8" i="1"/>
  <c r="C47" i="1"/>
  <c r="G18" i="1"/>
  <c r="F18" i="1"/>
  <c r="G33" i="24" l="1"/>
  <c r="G13" i="24" s="1"/>
  <c r="H52" i="23"/>
  <c r="H13" i="23"/>
  <c r="G13" i="23"/>
  <c r="G52" i="23"/>
  <c r="F34" i="21"/>
  <c r="F49" i="21" s="1"/>
  <c r="F51" i="21" s="1"/>
  <c r="F33" i="21"/>
  <c r="F52" i="21" s="1"/>
  <c r="H17" i="21"/>
  <c r="H29" i="21"/>
  <c r="H11" i="21"/>
  <c r="G34" i="21"/>
  <c r="G49" i="21" s="1"/>
  <c r="G51" i="21" s="1"/>
  <c r="G33" i="21"/>
  <c r="C52" i="21"/>
  <c r="F17" i="20"/>
  <c r="F29" i="20"/>
  <c r="H29" i="20"/>
  <c r="F33" i="20"/>
  <c r="H33" i="20"/>
  <c r="H34" i="20"/>
  <c r="H49" i="20" s="1"/>
  <c r="H51" i="20" s="1"/>
  <c r="H17" i="20"/>
  <c r="G33" i="20"/>
  <c r="G34" i="20"/>
  <c r="G49" i="20" s="1"/>
  <c r="G51" i="20" s="1"/>
  <c r="G13" i="18"/>
  <c r="G52" i="18"/>
  <c r="C52" i="18"/>
  <c r="C13" i="18"/>
  <c r="H29" i="18"/>
  <c r="H11" i="18"/>
  <c r="H17" i="18"/>
  <c r="F31" i="18"/>
  <c r="F29" i="18"/>
  <c r="G31" i="17"/>
  <c r="G34" i="17" s="1"/>
  <c r="G49" i="17" s="1"/>
  <c r="G51" i="17" s="1"/>
  <c r="F34" i="17"/>
  <c r="F49" i="17" s="1"/>
  <c r="F51" i="17" s="1"/>
  <c r="F33" i="17"/>
  <c r="F52" i="17" s="1"/>
  <c r="F29" i="17"/>
  <c r="F17" i="17"/>
  <c r="C33" i="17"/>
  <c r="C52" i="17" s="1"/>
  <c r="H29" i="17"/>
  <c r="H17" i="17"/>
  <c r="C13" i="17"/>
  <c r="H33" i="17"/>
  <c r="H34" i="17"/>
  <c r="H49" i="17" s="1"/>
  <c r="H51" i="17" s="1"/>
  <c r="F16" i="1"/>
  <c r="H16" i="1" s="1"/>
  <c r="G22" i="1"/>
  <c r="F22" i="1"/>
  <c r="H22" i="1" s="1"/>
  <c r="C10" i="1"/>
  <c r="G47" i="1"/>
  <c r="G11" i="1"/>
  <c r="H38" i="1"/>
  <c r="F47" i="1"/>
  <c r="H18" i="1"/>
  <c r="H8" i="1"/>
  <c r="F11" i="1"/>
  <c r="F13" i="21" l="1"/>
  <c r="G13" i="21"/>
  <c r="G52" i="21"/>
  <c r="H33" i="21"/>
  <c r="H34" i="21"/>
  <c r="H49" i="21" s="1"/>
  <c r="H51" i="21" s="1"/>
  <c r="F52" i="20"/>
  <c r="F13" i="20"/>
  <c r="G13" i="20"/>
  <c r="G52" i="20"/>
  <c r="H13" i="20"/>
  <c r="H52" i="20"/>
  <c r="F34" i="18"/>
  <c r="F49" i="18" s="1"/>
  <c r="F51" i="18" s="1"/>
  <c r="F33" i="18"/>
  <c r="H34" i="18"/>
  <c r="H49" i="18" s="1"/>
  <c r="H51" i="18" s="1"/>
  <c r="H33" i="18"/>
  <c r="G33" i="17"/>
  <c r="G13" i="17" s="1"/>
  <c r="F13" i="17"/>
  <c r="H52" i="17"/>
  <c r="H13" i="17"/>
  <c r="C11" i="1"/>
  <c r="H47" i="1"/>
  <c r="H11" i="1"/>
  <c r="H13" i="21" l="1"/>
  <c r="H52" i="21"/>
  <c r="F52" i="18"/>
  <c r="F13" i="18"/>
  <c r="H52" i="18"/>
  <c r="H13" i="18"/>
  <c r="G52" i="17"/>
  <c r="C12" i="1"/>
  <c r="C27" i="1" l="1"/>
  <c r="C17" i="1" s="1"/>
  <c r="G27" i="1"/>
  <c r="G31" i="1" l="1"/>
  <c r="G17" i="1"/>
  <c r="C29" i="1"/>
  <c r="C31" i="1"/>
  <c r="C26" i="1"/>
  <c r="G29" i="1"/>
  <c r="F27" i="1"/>
  <c r="F31" i="1" l="1"/>
  <c r="F17" i="1"/>
  <c r="C34" i="1"/>
  <c r="C33" i="1"/>
  <c r="C28" i="1"/>
  <c r="H27" i="1"/>
  <c r="F29" i="1"/>
  <c r="G33" i="1"/>
  <c r="G34" i="1"/>
  <c r="G49" i="1" s="1"/>
  <c r="G51" i="1" s="1"/>
  <c r="H31" i="1" l="1"/>
  <c r="H17" i="1"/>
  <c r="C32" i="1"/>
  <c r="C49" i="1"/>
  <c r="C13" i="1"/>
  <c r="F33" i="1"/>
  <c r="F34" i="1"/>
  <c r="F49" i="1" s="1"/>
  <c r="F51" i="1" s="1"/>
  <c r="G13" i="1"/>
  <c r="H29" i="1"/>
  <c r="C51" i="1" l="1"/>
  <c r="C35" i="1"/>
  <c r="H34" i="1"/>
  <c r="H49" i="1" s="1"/>
  <c r="H51" i="1" s="1"/>
  <c r="H33" i="1"/>
  <c r="F13" i="1"/>
  <c r="H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 Scroggs</author>
  </authors>
  <commentList>
    <comment ref="D8" authorId="0" shapeId="0" xr:uid="{535EF510-A300-4E36-A2A4-CFEBC2461E8E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 xr:uid="{AB0C360D-F364-4D05-89C0-1A7FCE7E1C06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" authorId="0" shapeId="0" xr:uid="{29C4C74C-4396-456E-A435-73EBAF5897E4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0" authorId="0" shapeId="0" xr:uid="{ABD83F6A-946A-4C50-A349-477CABC4726C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1" authorId="0" shapeId="0" xr:uid="{C8E3272F-ACB2-408A-B983-99E8F99CF0BB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2" authorId="0" shapeId="0" xr:uid="{79A5CB6B-8B47-4458-B065-23B98EA8A48A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3" authorId="0" shapeId="0" xr:uid="{0A9D21DE-B600-4BA9-8839-E7E36D1A14C8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4" authorId="0" shapeId="0" xr:uid="{DBE0E097-D9AE-4755-A37F-89CB4D350390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5" authorId="0" shapeId="0" xr:uid="{A5489DCB-02D5-4C06-A7FE-4FEB90AD240E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38" authorId="0" shapeId="0" xr:uid="{5FAA0E45-EE6C-4301-A1BB-0B5DDAE79CD9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0" authorId="0" shapeId="0" xr:uid="{504D50F3-E182-42D3-9A21-C727B11DBC8E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2" authorId="0" shapeId="0" xr:uid="{54872A37-7444-4B47-8591-625455DCAEC9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4" authorId="0" shapeId="0" xr:uid="{3BDD79D1-5F1B-4520-84A7-F08DCF489729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 Scroggs</author>
  </authors>
  <commentList>
    <comment ref="D8" authorId="0" shapeId="0" xr:uid="{21DBAC4C-A121-450F-8D4E-D1B4B4F0E670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 xr:uid="{314E142E-C3CB-428A-8DBD-44C652292D83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" authorId="0" shapeId="0" xr:uid="{0903F64D-AE6E-41A3-9C7E-606159A573C8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0" authorId="0" shapeId="0" xr:uid="{EADB3066-446F-416F-9EB4-A3B832D55269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1" authorId="0" shapeId="0" xr:uid="{8FF0CB92-2723-4D65-8147-2BB0C43B7EF0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2" authorId="0" shapeId="0" xr:uid="{37CDD7D7-3AB0-4DAA-832F-B21A5FFE239C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3" authorId="0" shapeId="0" xr:uid="{B4697A83-8E5C-49D8-8DA7-B30097669BB5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4" authorId="0" shapeId="0" xr:uid="{0BF4F781-51DA-4C45-912C-E86439F2FBC6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5" authorId="0" shapeId="0" xr:uid="{BAE5E249-CC32-473E-8573-E4C5D1786C7A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38" authorId="0" shapeId="0" xr:uid="{DBAF7B48-57C5-4F0B-8533-29D26CBD4395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0" authorId="0" shapeId="0" xr:uid="{270E5A74-C048-4FE0-BC8E-8AF30835D244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2" authorId="0" shapeId="0" xr:uid="{D9AA8707-F490-4DA3-80F0-AA3F1A8556F9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4" authorId="0" shapeId="0" xr:uid="{A5FD1D15-AE5F-4D53-9458-9CD8B9B76323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 Scroggs</author>
  </authors>
  <commentList>
    <comment ref="D8" authorId="0" shapeId="0" xr:uid="{78C15512-D1F3-4E48-A9EC-006C1CDEC638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 xr:uid="{30AE8E36-8D4D-4791-8B4B-1901B59E6863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" authorId="0" shapeId="0" xr:uid="{F7D13EB1-8CC4-4AD5-83B7-BC392B1A8D61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0" authorId="0" shapeId="0" xr:uid="{D84DB245-7E06-4DC5-97AA-224B4C76A9BE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1" authorId="0" shapeId="0" xr:uid="{E1844DFB-920C-470C-9F28-6F50EA72731D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2" authorId="0" shapeId="0" xr:uid="{2EFC55C5-5C41-43D2-BC1D-7C70ED2DDFE4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3" authorId="0" shapeId="0" xr:uid="{9AD872E3-D3FA-4AB8-8D89-0E675919419D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4" authorId="0" shapeId="0" xr:uid="{95737E97-10DE-41D1-8BE8-DF78FF84DD2A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5" authorId="0" shapeId="0" xr:uid="{F70FD6BF-E8EC-4BBF-B8A7-5D749D0CA71F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38" authorId="0" shapeId="0" xr:uid="{7FCCE5BB-7978-4E79-9587-40C6430F6E46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0" authorId="0" shapeId="0" xr:uid="{11632ABE-C52C-444D-A9DD-5DE020413001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2" authorId="0" shapeId="0" xr:uid="{29F77A81-283A-4717-8881-8748C3A2904E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4" authorId="0" shapeId="0" xr:uid="{8615A36D-6FCD-4444-B298-5B602675DE2C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 Scroggs</author>
  </authors>
  <commentList>
    <comment ref="D8" authorId="0" shapeId="0" xr:uid="{8B0E1BE7-28F7-46C4-84A1-353DD51640E5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 xr:uid="{1D8AD71A-CAC0-4D6F-8D02-92E0C804BAD3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" authorId="0" shapeId="0" xr:uid="{F910DD1E-03FF-4A08-946B-D06849DE2725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0" authorId="0" shapeId="0" xr:uid="{9D71E8FD-34D4-4E3D-B08F-27BAEB3C299B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Labour Cost will increase same % as Sales.  We could reduce with volume purchases
</t>
        </r>
      </text>
    </comment>
    <comment ref="D21" authorId="0" shapeId="0" xr:uid="{98C235CB-CFEF-4BD1-B94E-B7432168B69F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2" authorId="0" shapeId="0" xr:uid="{D7B50D4B-1F8A-4849-9598-828F81D43BB0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Packaging Cost will increase same % as Sales.  We could reduce with volume purchases
</t>
        </r>
      </text>
    </comment>
    <comment ref="D23" authorId="0" shapeId="0" xr:uid="{0EDE1C5C-7D9B-41F1-8B4D-FD3F948A4785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4" authorId="0" shapeId="0" xr:uid="{13CD5BB8-9308-4129-9E9D-53709A882FC0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5" authorId="0" shapeId="0" xr:uid="{0DA3AE7B-51D1-43CB-8006-5A34F84E85D2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38" authorId="0" shapeId="0" xr:uid="{69BE2182-DCED-47FB-AD3D-FA6F21A99B0E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0" authorId="0" shapeId="0" xr:uid="{DB99A68F-C825-4AA3-8C0A-6CF11F62520E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2" authorId="0" shapeId="0" xr:uid="{E09476E8-D552-4D34-9947-7F7CB8E4CC2C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4" authorId="0" shapeId="0" xr:uid="{D8C50245-72BF-46FE-85EC-0D35B096829A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 Scroggs</author>
  </authors>
  <commentList>
    <comment ref="D8" authorId="0" shapeId="0" xr:uid="{E2AB14DA-DFF7-4A9A-A7CC-FAE612D588A2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 xr:uid="{546E29A2-0E2A-40EE-98DF-1D3B91F2CF57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" authorId="0" shapeId="0" xr:uid="{1ABFAC49-5C00-435C-BB67-D9848B7EEBEA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0" authorId="0" shapeId="0" xr:uid="{3A77E656-8C00-4E6B-B2BE-AB9D510972BB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Labour Cost will increase same % as Sales.  We could reduce with volume purchases
</t>
        </r>
      </text>
    </comment>
    <comment ref="D21" authorId="0" shapeId="0" xr:uid="{C47C8471-AA7F-46D3-A915-E1D9888957D0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2" authorId="0" shapeId="0" xr:uid="{46BCFF9E-FA0F-4471-AD6D-F5379DF97AE6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Packaging Cost will increase same % as Sales.  We could reduce with volume purchases
</t>
        </r>
      </text>
    </comment>
    <comment ref="D23" authorId="0" shapeId="0" xr:uid="{DB5567DC-1BB2-4412-8011-330C03A47FD1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4" authorId="0" shapeId="0" xr:uid="{2081A660-3751-4716-A4B4-9E7FFE023A76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5" authorId="0" shapeId="0" xr:uid="{9E55EB54-8924-47F3-8E72-F3E31BDF8083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38" authorId="0" shapeId="0" xr:uid="{3E3809C3-93D5-414B-81E1-EEFB4130C05C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0" authorId="0" shapeId="0" xr:uid="{8464B1E8-E24F-440F-854D-8DA2970B8319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2" authorId="0" shapeId="0" xr:uid="{4B87C67C-6D71-4678-B282-96E22B465BF1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4" authorId="0" shapeId="0" xr:uid="{602F5AC9-2514-4BC8-BBA3-A28E94CE75BA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 Scroggs</author>
  </authors>
  <commentList>
    <comment ref="D8" authorId="0" shapeId="0" xr:uid="{497AAACB-4158-424D-8666-4F4C814E49CD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 xr:uid="{B2642F59-4CDF-4620-8E43-2232DEC55B6A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" authorId="0" shapeId="0" xr:uid="{E3A91136-2D75-4474-BCCA-571DEF6B9AD6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0" authorId="0" shapeId="0" xr:uid="{AAEFCDF1-BD13-4D9C-9BFB-09B9EE63E783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Labour Cost will increase same % as Sales.  We could reduce with volume purchases
</t>
        </r>
      </text>
    </comment>
    <comment ref="D21" authorId="0" shapeId="0" xr:uid="{B7321E88-D8BC-479A-A037-3CD26BDA532B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2" authorId="0" shapeId="0" xr:uid="{69DE9E69-EC2D-4BA7-A58F-D801800137C0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Packaging Cost will increase same % as Sales.  We could reduce with volume purchases
</t>
        </r>
      </text>
    </comment>
    <comment ref="D23" authorId="0" shapeId="0" xr:uid="{F4686327-BF6D-48B0-899F-9B8CBFDF573F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4" authorId="0" shapeId="0" xr:uid="{5782418D-7DDC-4DB3-826F-69241F7F5BB7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5" authorId="0" shapeId="0" xr:uid="{5DF98EDC-AD70-4960-8E85-B190A4D9432F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38" authorId="0" shapeId="0" xr:uid="{DCEBE0C6-721F-4197-B0D7-486374020EE0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0" authorId="0" shapeId="0" xr:uid="{F74A3E68-EB3F-4359-9934-9C8694A0E039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2" authorId="0" shapeId="0" xr:uid="{4FFCD205-BA1D-40DD-92FE-684DD9FE07BF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4" authorId="0" shapeId="0" xr:uid="{3EC997C6-1441-4C30-8787-0FD871D9FA1A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 Scroggs</author>
  </authors>
  <commentList>
    <comment ref="D8" authorId="0" shapeId="0" xr:uid="{3CC68EB9-4A87-4A5A-8F50-E4FA86D2E25E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 xr:uid="{C09C2CF5-0F95-43A0-BC41-BE59128929B7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" authorId="0" shapeId="0" xr:uid="{41D707FA-2F94-4B47-AF80-80DABFE37D55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0" authorId="0" shapeId="0" xr:uid="{9BADC9A0-2DB0-4741-B9BF-EBBC1200CA66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1" authorId="0" shapeId="0" xr:uid="{A9A6687A-C61B-4ED8-92F0-ED5F1D0B6698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2" authorId="0" shapeId="0" xr:uid="{48979ECD-1F08-4D85-8E8F-76AC3EC61E2F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3" authorId="0" shapeId="0" xr:uid="{DF268E3B-AB8C-431D-A11C-886A80AA25BB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4" authorId="0" shapeId="0" xr:uid="{FA01C521-4988-41EE-849E-B0A8442D91F6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25" authorId="0" shapeId="0" xr:uid="{5EDBD354-96F6-4D4C-9C68-2D4D31CC1351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Material Cost will increase same % as Sales.  We could reduce with volume purchases
</t>
        </r>
      </text>
    </comment>
    <comment ref="D38" authorId="0" shapeId="0" xr:uid="{95BECE4C-3C3C-46F7-922D-1ED9793A40E4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0" authorId="0" shapeId="0" xr:uid="{D69B6CFE-9F86-4FC7-8697-B95CA6738093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2" authorId="0" shapeId="0" xr:uid="{46689245-6494-45B6-9901-7DCBB261D349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4" authorId="0" shapeId="0" xr:uid="{9093C0D8-90F8-454B-8598-875A852DCC63}">
      <text>
        <r>
          <rPr>
            <b/>
            <sz val="9"/>
            <color indexed="81"/>
            <rFont val="Tahoma"/>
            <family val="2"/>
          </rPr>
          <t>G Scroggs: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<sst xmlns="http://schemas.openxmlformats.org/spreadsheetml/2006/main" count="360" uniqueCount="41">
  <si>
    <t>Sales Income (Revenue Streams)</t>
  </si>
  <si>
    <t>Expenses (Fixed Costs)</t>
  </si>
  <si>
    <t>Raw Materials</t>
  </si>
  <si>
    <t xml:space="preserve">Packaging </t>
  </si>
  <si>
    <t>Total Expenses</t>
  </si>
  <si>
    <t>TOTAL COST OF GOODS</t>
  </si>
  <si>
    <t>Total Sales</t>
  </si>
  <si>
    <t>PROFIT</t>
  </si>
  <si>
    <t>GROSS MARGIN</t>
  </si>
  <si>
    <t>PROFIT MARGIN</t>
  </si>
  <si>
    <t>Margin</t>
  </si>
  <si>
    <t>COGS 1</t>
  </si>
  <si>
    <t>Total Cost of Goods 1</t>
  </si>
  <si>
    <t>Sales Channel 1</t>
  </si>
  <si>
    <t>TOTAL (YTD) Current Year</t>
  </si>
  <si>
    <t>Increase Sales %</t>
  </si>
  <si>
    <t>Increase Price %</t>
  </si>
  <si>
    <t>Increase in Sales</t>
  </si>
  <si>
    <t>Increase in Price</t>
  </si>
  <si>
    <t>Increase Sales &amp; Price</t>
  </si>
  <si>
    <t>GROSS PROFIT</t>
  </si>
  <si>
    <t xml:space="preserve">BREAK EVEN </t>
  </si>
  <si>
    <t>FORECAST</t>
  </si>
  <si>
    <t xml:space="preserve">MAKE NOTES </t>
  </si>
  <si>
    <t>% of Annual Sales</t>
  </si>
  <si>
    <t>% of Annual COGS</t>
  </si>
  <si>
    <t>% of Annual GROSS PROFIT</t>
  </si>
  <si>
    <t>% of Total  Annual COGS</t>
  </si>
  <si>
    <t>% of Annual Expenses</t>
  </si>
  <si>
    <t>% of Annual Profit</t>
  </si>
  <si>
    <t xml:space="preserve">Labour </t>
  </si>
  <si>
    <t>Marketing</t>
  </si>
  <si>
    <t>Logistics</t>
  </si>
  <si>
    <t>Owner Salary</t>
  </si>
  <si>
    <t># of Units</t>
  </si>
  <si>
    <t>Average Revenue Per Unit (Gross Profit per Unit)</t>
  </si>
  <si>
    <t>Your Selling Price Per Unit</t>
  </si>
  <si>
    <t>Overhead/Admin (Rent, Bookkeeping, Insurance, etc.)</t>
  </si>
  <si>
    <t>Example Based on Selling  10,000 Units in a Year</t>
  </si>
  <si>
    <t>Your Selling Price Per Case o f 10 Units</t>
  </si>
  <si>
    <t>Example Based on Selling 1,000 Cases (10,00 Units) in a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</si>
</sst>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44" formatCode="_-&quot;$&quot;* #,##0.00_-;\-&quot;$&quot;* #,##0.00_-;_-&quot;$&quot;* &quot;-&quot;??_-;_-@_-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4"/>
      <color theme="1"/>
      <name val="Aptos Narrow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4F29E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1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1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1"/>
      </top>
      <bottom/>
      <diagonal/>
    </border>
    <border>
      <left/>
      <right style="thin">
        <color theme="2"/>
      </right>
      <top style="thin">
        <color theme="1"/>
      </top>
      <bottom/>
      <diagonal/>
    </border>
    <border>
      <left style="thin">
        <color theme="1"/>
      </left>
      <right style="thin">
        <color theme="2"/>
      </right>
      <top style="thin">
        <color theme="2"/>
      </top>
      <bottom/>
      <diagonal/>
    </border>
    <border>
      <left style="thin">
        <color theme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auto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auto="1"/>
      </left>
      <right style="thin">
        <color theme="2"/>
      </right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 style="thin">
        <color theme="1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theme="2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2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>
      <alignment vertical="center"/>
    </xf>
    <xf numFmtId="0" fontId="0" fillId="4" borderId="0" xfId="0" applyFill="1"/>
    <xf numFmtId="0" fontId="0" fillId="0" borderId="4" xfId="0" applyBorder="1"/>
    <xf numFmtId="0" fontId="0" fillId="0" borderId="3" xfId="0" applyBorder="1"/>
    <xf numFmtId="0" fontId="0" fillId="4" borderId="3" xfId="0" applyFill="1" applyBorder="1" applyAlignment="1">
      <alignment horizontal="center"/>
    </xf>
    <xf numFmtId="0" fontId="0" fillId="4" borderId="3" xfId="0" applyFill="1" applyBorder="1"/>
    <xf numFmtId="0" fontId="0" fillId="4" borderId="5" xfId="0" applyFill="1" applyBorder="1" applyAlignment="1">
      <alignment horizontal="center"/>
    </xf>
    <xf numFmtId="0" fontId="0" fillId="0" borderId="8" xfId="0" applyBorder="1"/>
    <xf numFmtId="0" fontId="1" fillId="3" borderId="8" xfId="0" applyFont="1" applyFill="1" applyBorder="1"/>
    <xf numFmtId="0" fontId="0" fillId="4" borderId="4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0" borderId="12" xfId="0" applyBorder="1"/>
    <xf numFmtId="0" fontId="0" fillId="4" borderId="12" xfId="0" applyFill="1" applyBorder="1"/>
    <xf numFmtId="0" fontId="0" fillId="7" borderId="7" xfId="0" applyFill="1" applyBorder="1" applyAlignment="1">
      <alignment horizontal="center"/>
    </xf>
    <xf numFmtId="0" fontId="1" fillId="11" borderId="8" xfId="0" applyFont="1" applyFill="1" applyBorder="1"/>
    <xf numFmtId="0" fontId="0" fillId="4" borderId="17" xfId="0" applyFill="1" applyBorder="1" applyAlignment="1">
      <alignment horizontal="center"/>
    </xf>
    <xf numFmtId="0" fontId="0" fillId="0" borderId="20" xfId="0" applyBorder="1"/>
    <xf numFmtId="0" fontId="1" fillId="2" borderId="19" xfId="0" applyFont="1" applyFill="1" applyBorder="1"/>
    <xf numFmtId="0" fontId="1" fillId="8" borderId="20" xfId="0" applyFont="1" applyFill="1" applyBorder="1"/>
    <xf numFmtId="0" fontId="1" fillId="3" borderId="20" xfId="0" applyFont="1" applyFill="1" applyBorder="1"/>
    <xf numFmtId="0" fontId="1" fillId="4" borderId="22" xfId="0" applyFont="1" applyFill="1" applyBorder="1"/>
    <xf numFmtId="0" fontId="0" fillId="0" borderId="18" xfId="0" applyBorder="1"/>
    <xf numFmtId="0" fontId="0" fillId="4" borderId="18" xfId="0" applyFill="1" applyBorder="1"/>
    <xf numFmtId="0" fontId="0" fillId="0" borderId="23" xfId="0" applyBorder="1"/>
    <xf numFmtId="0" fontId="2" fillId="9" borderId="8" xfId="0" applyFont="1" applyFill="1" applyBorder="1"/>
    <xf numFmtId="0" fontId="0" fillId="4" borderId="24" xfId="0" applyFill="1" applyBorder="1" applyAlignment="1">
      <alignment horizontal="center"/>
    </xf>
    <xf numFmtId="0" fontId="0" fillId="4" borderId="25" xfId="0" applyFill="1" applyBorder="1"/>
    <xf numFmtId="0" fontId="1" fillId="7" borderId="14" xfId="0" applyFont="1" applyFill="1" applyBorder="1" applyAlignment="1">
      <alignment horizontal="center" vertical="center" wrapText="1"/>
    </xf>
    <xf numFmtId="44" fontId="0" fillId="0" borderId="3" xfId="0" applyNumberFormat="1" applyBorder="1"/>
    <xf numFmtId="0" fontId="1" fillId="12" borderId="15" xfId="0" applyFont="1" applyFill="1" applyBorder="1"/>
    <xf numFmtId="0" fontId="1" fillId="13" borderId="20" xfId="0" applyFont="1" applyFill="1" applyBorder="1"/>
    <xf numFmtId="44" fontId="0" fillId="12" borderId="15" xfId="0" applyNumberFormat="1" applyFill="1" applyBorder="1" applyAlignment="1">
      <alignment horizontal="center"/>
    </xf>
    <xf numFmtId="44" fontId="0" fillId="9" borderId="8" xfId="0" applyNumberFormat="1" applyFill="1" applyBorder="1" applyAlignment="1">
      <alignment horizontal="center"/>
    </xf>
    <xf numFmtId="44" fontId="0" fillId="13" borderId="8" xfId="0" applyNumberFormat="1" applyFill="1" applyBorder="1" applyAlignment="1">
      <alignment horizontal="center"/>
    </xf>
    <xf numFmtId="44" fontId="0" fillId="7" borderId="11" xfId="0" applyNumberFormat="1" applyFill="1" applyBorder="1" applyAlignment="1">
      <alignment horizontal="center"/>
    </xf>
    <xf numFmtId="44" fontId="0" fillId="2" borderId="11" xfId="0" applyNumberFormat="1" applyFill="1" applyBorder="1" applyAlignment="1">
      <alignment horizontal="center"/>
    </xf>
    <xf numFmtId="44" fontId="0" fillId="4" borderId="0" xfId="0" applyNumberFormat="1" applyFill="1" applyAlignment="1">
      <alignment horizontal="center"/>
    </xf>
    <xf numFmtId="44" fontId="0" fillId="8" borderId="11" xfId="0" applyNumberFormat="1" applyFill="1" applyBorder="1" applyAlignment="1">
      <alignment horizontal="center"/>
    </xf>
    <xf numFmtId="44" fontId="0" fillId="4" borderId="3" xfId="0" applyNumberFormat="1" applyFill="1" applyBorder="1" applyAlignment="1">
      <alignment horizontal="center"/>
    </xf>
    <xf numFmtId="10" fontId="0" fillId="4" borderId="28" xfId="0" applyNumberFormat="1" applyFill="1" applyBorder="1" applyAlignment="1">
      <alignment horizontal="center"/>
    </xf>
    <xf numFmtId="10" fontId="0" fillId="4" borderId="27" xfId="0" applyNumberFormat="1" applyFill="1" applyBorder="1" applyAlignment="1">
      <alignment horizontal="center"/>
    </xf>
    <xf numFmtId="44" fontId="0" fillId="4" borderId="27" xfId="0" applyNumberFormat="1" applyFill="1" applyBorder="1" applyAlignment="1">
      <alignment horizontal="center"/>
    </xf>
    <xf numFmtId="44" fontId="0" fillId="4" borderId="4" xfId="0" applyNumberFormat="1" applyFill="1" applyBorder="1" applyAlignment="1">
      <alignment horizontal="center"/>
    </xf>
    <xf numFmtId="10" fontId="0" fillId="4" borderId="4" xfId="0" applyNumberFormat="1" applyFill="1" applyBorder="1" applyAlignment="1">
      <alignment horizontal="center"/>
    </xf>
    <xf numFmtId="44" fontId="0" fillId="0" borderId="5" xfId="0" applyNumberFormat="1" applyBorder="1"/>
    <xf numFmtId="44" fontId="0" fillId="0" borderId="16" xfId="0" applyNumberFormat="1" applyBorder="1"/>
    <xf numFmtId="44" fontId="0" fillId="0" borderId="1" xfId="0" applyNumberFormat="1" applyBorder="1"/>
    <xf numFmtId="44" fontId="0" fillId="10" borderId="1" xfId="0" applyNumberFormat="1" applyFill="1" applyBorder="1" applyAlignment="1">
      <alignment horizontal="center"/>
    </xf>
    <xf numFmtId="44" fontId="0" fillId="9" borderId="1" xfId="0" applyNumberFormat="1" applyFill="1" applyBorder="1" applyAlignment="1">
      <alignment horizontal="center"/>
    </xf>
    <xf numFmtId="44" fontId="0" fillId="13" borderId="1" xfId="0" applyNumberFormat="1" applyFill="1" applyBorder="1" applyAlignment="1">
      <alignment horizontal="center"/>
    </xf>
    <xf numFmtId="44" fontId="0" fillId="12" borderId="1" xfId="0" applyNumberFormat="1" applyFill="1" applyBorder="1" applyAlignment="1">
      <alignment horizontal="center"/>
    </xf>
    <xf numFmtId="44" fontId="0" fillId="0" borderId="17" xfId="0" applyNumberFormat="1" applyBorder="1"/>
    <xf numFmtId="44" fontId="0" fillId="8" borderId="1" xfId="0" applyNumberFormat="1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44" fontId="0" fillId="4" borderId="29" xfId="0" applyNumberFormat="1" applyFill="1" applyBorder="1" applyAlignment="1">
      <alignment horizontal="center"/>
    </xf>
    <xf numFmtId="44" fontId="0" fillId="4" borderId="13" xfId="0" applyNumberFormat="1" applyFill="1" applyBorder="1" applyAlignment="1">
      <alignment horizontal="center"/>
    </xf>
    <xf numFmtId="44" fontId="0" fillId="4" borderId="32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9" fontId="4" fillId="14" borderId="1" xfId="0" applyNumberFormat="1" applyFont="1" applyFill="1" applyBorder="1" applyAlignment="1">
      <alignment horizontal="center"/>
    </xf>
    <xf numFmtId="9" fontId="0" fillId="14" borderId="1" xfId="0" applyNumberForma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2" xfId="0" applyBorder="1" applyAlignment="1">
      <alignment horizontal="center"/>
    </xf>
    <xf numFmtId="44" fontId="0" fillId="16" borderId="13" xfId="0" applyNumberFormat="1" applyFill="1" applyBorder="1" applyAlignment="1">
      <alignment horizontal="center"/>
    </xf>
    <xf numFmtId="0" fontId="1" fillId="16" borderId="21" xfId="0" applyFont="1" applyFill="1" applyBorder="1"/>
    <xf numFmtId="44" fontId="0" fillId="16" borderId="3" xfId="0" applyNumberFormat="1" applyFill="1" applyBorder="1" applyAlignment="1">
      <alignment horizontal="center"/>
    </xf>
    <xf numFmtId="44" fontId="0" fillId="0" borderId="9" xfId="0" applyNumberFormat="1" applyBorder="1"/>
    <xf numFmtId="44" fontId="0" fillId="0" borderId="6" xfId="0" applyNumberFormat="1" applyBorder="1"/>
    <xf numFmtId="44" fontId="0" fillId="2" borderId="6" xfId="0" applyNumberFormat="1" applyFill="1" applyBorder="1" applyAlignment="1">
      <alignment horizontal="center"/>
    </xf>
    <xf numFmtId="44" fontId="0" fillId="8" borderId="6" xfId="0" applyNumberFormat="1" applyFill="1" applyBorder="1" applyAlignment="1">
      <alignment horizontal="center"/>
    </xf>
    <xf numFmtId="44" fontId="0" fillId="0" borderId="13" xfId="0" applyNumberFormat="1" applyBorder="1"/>
    <xf numFmtId="44" fontId="0" fillId="0" borderId="33" xfId="0" applyNumberFormat="1" applyBorder="1"/>
    <xf numFmtId="44" fontId="0" fillId="13" borderId="6" xfId="0" applyNumberFormat="1" applyFill="1" applyBorder="1" applyAlignment="1">
      <alignment horizontal="center"/>
    </xf>
    <xf numFmtId="44" fontId="0" fillId="12" borderId="6" xfId="0" applyNumberFormat="1" applyFill="1" applyBorder="1" applyAlignment="1">
      <alignment horizontal="center"/>
    </xf>
    <xf numFmtId="44" fontId="0" fillId="10" borderId="6" xfId="0" applyNumberFormat="1" applyFill="1" applyBorder="1" applyAlignment="1">
      <alignment horizontal="center"/>
    </xf>
    <xf numFmtId="44" fontId="0" fillId="9" borderId="6" xfId="0" applyNumberFormat="1" applyFill="1" applyBorder="1" applyAlignment="1">
      <alignment horizontal="center"/>
    </xf>
    <xf numFmtId="44" fontId="0" fillId="0" borderId="34" xfId="0" applyNumberFormat="1" applyBorder="1"/>
    <xf numFmtId="44" fontId="0" fillId="2" borderId="35" xfId="0" applyNumberFormat="1" applyFill="1" applyBorder="1" applyAlignment="1">
      <alignment horizontal="center"/>
    </xf>
    <xf numFmtId="44" fontId="0" fillId="8" borderId="35" xfId="0" applyNumberFormat="1" applyFill="1" applyBorder="1" applyAlignment="1">
      <alignment horizontal="center"/>
    </xf>
    <xf numFmtId="44" fontId="0" fillId="0" borderId="36" xfId="0" applyNumberFormat="1" applyBorder="1"/>
    <xf numFmtId="44" fontId="0" fillId="0" borderId="37" xfId="0" applyNumberFormat="1" applyBorder="1"/>
    <xf numFmtId="44" fontId="0" fillId="13" borderId="35" xfId="0" applyNumberFormat="1" applyFill="1" applyBorder="1" applyAlignment="1">
      <alignment horizontal="center"/>
    </xf>
    <xf numFmtId="44" fontId="0" fillId="12" borderId="35" xfId="0" applyNumberFormat="1" applyFill="1" applyBorder="1" applyAlignment="1">
      <alignment horizontal="center"/>
    </xf>
    <xf numFmtId="44" fontId="0" fillId="10" borderId="35" xfId="0" applyNumberFormat="1" applyFill="1" applyBorder="1" applyAlignment="1">
      <alignment horizontal="center"/>
    </xf>
    <xf numFmtId="44" fontId="0" fillId="9" borderId="35" xfId="0" applyNumberFormat="1" applyFill="1" applyBorder="1" applyAlignment="1">
      <alignment horizontal="center"/>
    </xf>
    <xf numFmtId="44" fontId="0" fillId="17" borderId="35" xfId="0" applyNumberFormat="1" applyFill="1" applyBorder="1"/>
    <xf numFmtId="44" fontId="1" fillId="0" borderId="5" xfId="0" applyNumberFormat="1" applyFont="1" applyBorder="1" applyAlignment="1">
      <alignment horizontal="center"/>
    </xf>
    <xf numFmtId="44" fontId="0" fillId="4" borderId="33" xfId="0" applyNumberFormat="1" applyFill="1" applyBorder="1" applyAlignment="1">
      <alignment horizontal="center"/>
    </xf>
    <xf numFmtId="44" fontId="1" fillId="4" borderId="33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44" fontId="0" fillId="2" borderId="0" xfId="0" applyNumberFormat="1" applyFill="1" applyAlignment="1">
      <alignment horizontal="center"/>
    </xf>
    <xf numFmtId="44" fontId="0" fillId="4" borderId="39" xfId="0" applyNumberForma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0" borderId="21" xfId="0" applyBorder="1"/>
    <xf numFmtId="0" fontId="2" fillId="11" borderId="17" xfId="0" applyFont="1" applyFill="1" applyBorder="1"/>
    <xf numFmtId="0" fontId="0" fillId="0" borderId="16" xfId="0" applyBorder="1"/>
    <xf numFmtId="0" fontId="0" fillId="0" borderId="19" xfId="0" applyBorder="1" applyAlignment="1">
      <alignment vertical="center"/>
    </xf>
    <xf numFmtId="10" fontId="1" fillId="14" borderId="2" xfId="0" applyNumberFormat="1" applyFont="1" applyFill="1" applyBorder="1" applyAlignment="1">
      <alignment horizontal="center" wrapText="1"/>
    </xf>
    <xf numFmtId="44" fontId="1" fillId="6" borderId="2" xfId="0" applyNumberFormat="1" applyFont="1" applyFill="1" applyBorder="1" applyAlignment="1">
      <alignment horizontal="center" wrapText="1"/>
    </xf>
    <xf numFmtId="44" fontId="1" fillId="6" borderId="10" xfId="0" applyNumberFormat="1" applyFont="1" applyFill="1" applyBorder="1" applyAlignment="1">
      <alignment horizontal="center" wrapText="1"/>
    </xf>
    <xf numFmtId="10" fontId="1" fillId="4" borderId="3" xfId="0" applyNumberFormat="1" applyFont="1" applyFill="1" applyBorder="1" applyAlignment="1">
      <alignment horizontal="center" wrapText="1"/>
    </xf>
    <xf numFmtId="44" fontId="1" fillId="4" borderId="3" xfId="0" applyNumberFormat="1" applyFont="1" applyFill="1" applyBorder="1" applyAlignment="1">
      <alignment horizontal="center" wrapText="1"/>
    </xf>
    <xf numFmtId="0" fontId="1" fillId="15" borderId="3" xfId="0" applyFont="1" applyFill="1" applyBorder="1" applyAlignment="1">
      <alignment horizontal="center" vertical="center"/>
    </xf>
    <xf numFmtId="9" fontId="4" fillId="14" borderId="40" xfId="0" applyNumberFormat="1" applyFont="1" applyFill="1" applyBorder="1" applyAlignment="1">
      <alignment horizontal="center"/>
    </xf>
    <xf numFmtId="9" fontId="4" fillId="14" borderId="0" xfId="0" applyNumberFormat="1" applyFont="1" applyFill="1" applyAlignment="1">
      <alignment horizontal="center"/>
    </xf>
    <xf numFmtId="10" fontId="0" fillId="15" borderId="0" xfId="0" applyNumberFormat="1" applyFill="1" applyAlignment="1">
      <alignment horizontal="center"/>
    </xf>
    <xf numFmtId="44" fontId="1" fillId="17" borderId="41" xfId="0" applyNumberFormat="1" applyFont="1" applyFill="1" applyBorder="1" applyAlignment="1">
      <alignment horizontal="center" wrapText="1"/>
    </xf>
    <xf numFmtId="44" fontId="1" fillId="4" borderId="4" xfId="0" applyNumberFormat="1" applyFont="1" applyFill="1" applyBorder="1" applyAlignment="1">
      <alignment horizontal="center" wrapText="1"/>
    </xf>
    <xf numFmtId="44" fontId="0" fillId="17" borderId="42" xfId="0" applyNumberFormat="1" applyFill="1" applyBorder="1"/>
    <xf numFmtId="44" fontId="0" fillId="17" borderId="43" xfId="0" applyNumberFormat="1" applyFill="1" applyBorder="1"/>
    <xf numFmtId="0" fontId="0" fillId="4" borderId="12" xfId="0" applyFill="1" applyBorder="1" applyAlignment="1">
      <alignment vertical="center"/>
    </xf>
    <xf numFmtId="9" fontId="0" fillId="14" borderId="40" xfId="0" applyNumberFormat="1" applyFill="1" applyBorder="1" applyAlignment="1">
      <alignment horizontal="center"/>
    </xf>
    <xf numFmtId="0" fontId="1" fillId="15" borderId="20" xfId="0" applyFont="1" applyFill="1" applyBorder="1" applyAlignment="1">
      <alignment horizontal="center"/>
    </xf>
    <xf numFmtId="44" fontId="0" fillId="12" borderId="0" xfId="0" applyNumberFormat="1" applyFill="1" applyAlignment="1">
      <alignment horizontal="center"/>
    </xf>
    <xf numFmtId="44" fontId="0" fillId="12" borderId="37" xfId="0" applyNumberFormat="1" applyFill="1" applyBorder="1" applyAlignment="1">
      <alignment horizontal="center"/>
    </xf>
    <xf numFmtId="0" fontId="1" fillId="18" borderId="26" xfId="0" applyFont="1" applyFill="1" applyBorder="1"/>
    <xf numFmtId="44" fontId="0" fillId="18" borderId="8" xfId="0" applyNumberFormat="1" applyFill="1" applyBorder="1" applyAlignment="1">
      <alignment horizontal="center"/>
    </xf>
    <xf numFmtId="44" fontId="0" fillId="9" borderId="44" xfId="0" applyNumberFormat="1" applyFill="1" applyBorder="1" applyAlignment="1">
      <alignment horizontal="center"/>
    </xf>
    <xf numFmtId="0" fontId="2" fillId="15" borderId="8" xfId="0" applyFont="1" applyFill="1" applyBorder="1" applyAlignment="1">
      <alignment horizontal="center"/>
    </xf>
    <xf numFmtId="0" fontId="1" fillId="18" borderId="20" xfId="0" applyFont="1" applyFill="1" applyBorder="1"/>
    <xf numFmtId="44" fontId="1" fillId="4" borderId="0" xfId="0" applyNumberFormat="1" applyFont="1" applyFill="1" applyAlignment="1">
      <alignment horizontal="center"/>
    </xf>
    <xf numFmtId="0" fontId="1" fillId="19" borderId="1" xfId="0" applyFont="1" applyFill="1" applyBorder="1"/>
    <xf numFmtId="0" fontId="0" fillId="0" borderId="45" xfId="0" applyBorder="1"/>
    <xf numFmtId="44" fontId="0" fillId="7" borderId="46" xfId="0" applyNumberFormat="1" applyFill="1" applyBorder="1" applyAlignment="1">
      <alignment horizontal="center"/>
    </xf>
    <xf numFmtId="0" fontId="4" fillId="5" borderId="3" xfId="0" applyFont="1" applyFill="1" applyBorder="1"/>
    <xf numFmtId="0" fontId="4" fillId="5" borderId="9" xfId="0" applyFont="1" applyFill="1" applyBorder="1" applyAlignment="1">
      <alignment horizontal="center"/>
    </xf>
    <xf numFmtId="44" fontId="0" fillId="19" borderId="1" xfId="0" applyNumberFormat="1" applyFill="1" applyBorder="1" applyAlignment="1">
      <alignment horizontal="center"/>
    </xf>
    <xf numFmtId="0" fontId="7" fillId="0" borderId="3" xfId="0" applyFont="1" applyBorder="1"/>
    <xf numFmtId="9" fontId="0" fillId="3" borderId="11" xfId="0" applyNumberFormat="1" applyFill="1" applyBorder="1" applyAlignment="1">
      <alignment horizontal="center"/>
    </xf>
    <xf numFmtId="9" fontId="0" fillId="3" borderId="8" xfId="0" applyNumberFormat="1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9" fontId="0" fillId="3" borderId="6" xfId="0" applyNumberFormat="1" applyFill="1" applyBorder="1" applyAlignment="1">
      <alignment horizontal="center"/>
    </xf>
    <xf numFmtId="9" fontId="0" fillId="3" borderId="35" xfId="0" applyNumberFormat="1" applyFill="1" applyBorder="1" applyAlignment="1">
      <alignment horizontal="center"/>
    </xf>
    <xf numFmtId="9" fontId="0" fillId="3" borderId="38" xfId="0" applyNumberFormat="1" applyFill="1" applyBorder="1" applyAlignment="1">
      <alignment horizontal="center"/>
    </xf>
    <xf numFmtId="9" fontId="0" fillId="4" borderId="4" xfId="0" applyNumberFormat="1" applyFill="1" applyBorder="1" applyAlignment="1">
      <alignment horizontal="center"/>
    </xf>
    <xf numFmtId="44" fontId="4" fillId="5" borderId="9" xfId="0" applyNumberFormat="1" applyFont="1" applyFill="1" applyBorder="1" applyAlignment="1">
      <alignment horizontal="center"/>
    </xf>
    <xf numFmtId="6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  <color rgb="FF9999FF"/>
      <color rgb="FF74F2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19286-D10F-451D-99DE-BBB7FD6556ED}">
  <sheetPr codeName="Sheet6"/>
  <dimension ref="A1:L196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E34" sqref="E34"/>
    </sheetView>
  </sheetViews>
  <sheetFormatPr defaultRowHeight="15" x14ac:dyDescent="0.25"/>
  <cols>
    <col min="1" max="1" width="6.140625" style="23" customWidth="1"/>
    <col min="2" max="2" width="46.7109375" customWidth="1"/>
    <col min="3" max="3" width="16.28515625" style="12" customWidth="1"/>
    <col min="4" max="4" width="13.85546875" style="59" customWidth="1"/>
    <col min="5" max="5" width="23.42578125" style="59" customWidth="1"/>
    <col min="6" max="6" width="15.5703125" style="30" customWidth="1"/>
    <col min="7" max="7" width="15.42578125" style="30" customWidth="1"/>
    <col min="8" max="8" width="16.5703125" style="30" customWidth="1"/>
    <col min="9" max="11" width="12.7109375" style="4" customWidth="1"/>
  </cols>
  <sheetData>
    <row r="1" spans="1:12" s="4" customFormat="1" x14ac:dyDescent="0.25">
      <c r="A1" s="13"/>
      <c r="C1" s="10"/>
      <c r="D1" s="59"/>
      <c r="E1" s="59"/>
      <c r="F1" s="30"/>
      <c r="G1" s="30"/>
      <c r="H1" s="30"/>
      <c r="L1" s="13"/>
    </row>
    <row r="2" spans="1:12" s="4" customFormat="1" x14ac:dyDescent="0.25">
      <c r="A2" s="13"/>
      <c r="C2" s="11"/>
      <c r="D2" s="59"/>
      <c r="E2" s="59"/>
      <c r="F2" s="30"/>
      <c r="G2" s="30"/>
      <c r="H2" s="46"/>
      <c r="L2" s="13"/>
    </row>
    <row r="3" spans="1:12" s="4" customFormat="1" x14ac:dyDescent="0.25">
      <c r="A3" s="13"/>
      <c r="B3" s="128" t="s">
        <v>36</v>
      </c>
      <c r="C3" s="139">
        <v>15.38</v>
      </c>
      <c r="D3" s="59"/>
      <c r="E3" s="59"/>
      <c r="F3" s="30"/>
      <c r="G3" s="30"/>
      <c r="H3" s="46"/>
      <c r="L3" s="13"/>
    </row>
    <row r="4" spans="1:12" s="4" customFormat="1" ht="15.75" thickBot="1" x14ac:dyDescent="0.3">
      <c r="A4" s="13"/>
      <c r="C4" s="11"/>
      <c r="D4" s="59"/>
      <c r="E4" s="59"/>
      <c r="F4" s="30"/>
      <c r="G4" s="30"/>
      <c r="H4" s="88" t="s">
        <v>22</v>
      </c>
      <c r="L4" s="13"/>
    </row>
    <row r="5" spans="1:12" s="1" customFormat="1" ht="28.5" customHeight="1" x14ac:dyDescent="0.25">
      <c r="A5" s="100"/>
      <c r="B5" s="95"/>
      <c r="C5" s="29" t="s">
        <v>14</v>
      </c>
      <c r="D5" s="101" t="s">
        <v>15</v>
      </c>
      <c r="E5" s="101" t="s">
        <v>16</v>
      </c>
      <c r="F5" s="102" t="s">
        <v>17</v>
      </c>
      <c r="G5" s="103" t="s">
        <v>18</v>
      </c>
      <c r="H5" s="110" t="s">
        <v>19</v>
      </c>
      <c r="I5" s="100"/>
      <c r="J5" s="95"/>
      <c r="K5" s="95"/>
    </row>
    <row r="6" spans="1:12" s="96" customFormat="1" ht="17.25" customHeight="1" x14ac:dyDescent="0.25">
      <c r="C6" s="94"/>
      <c r="D6" s="104"/>
      <c r="E6" s="104"/>
      <c r="F6" s="105"/>
      <c r="G6" s="105"/>
      <c r="H6" s="111"/>
      <c r="I6" s="114"/>
    </row>
    <row r="7" spans="1:12" x14ac:dyDescent="0.25">
      <c r="A7" s="97"/>
      <c r="B7" s="98" t="s">
        <v>0</v>
      </c>
      <c r="C7" s="91"/>
      <c r="D7" s="90" t="s">
        <v>23</v>
      </c>
      <c r="E7" s="90" t="s">
        <v>23</v>
      </c>
      <c r="F7" s="53"/>
      <c r="G7" s="73"/>
      <c r="H7" s="112"/>
      <c r="I7" s="97"/>
      <c r="J7" s="99"/>
      <c r="K7" s="99"/>
    </row>
    <row r="8" spans="1:12" x14ac:dyDescent="0.25">
      <c r="A8" s="25">
        <v>4010</v>
      </c>
      <c r="B8" s="8" t="s">
        <v>13</v>
      </c>
      <c r="C8" s="36">
        <v>15.38</v>
      </c>
      <c r="D8" s="60">
        <v>0</v>
      </c>
      <c r="E8" s="60">
        <v>0</v>
      </c>
      <c r="F8" s="48">
        <f>SUM(C8+(C8*D8))</f>
        <v>15.38</v>
      </c>
      <c r="G8" s="69">
        <f>SUM(C8+(C8*E8))</f>
        <v>15.38</v>
      </c>
      <c r="H8" s="113">
        <f>SUM(F8+(F8*E8))</f>
        <v>15.38</v>
      </c>
      <c r="I8" s="13"/>
    </row>
    <row r="9" spans="1:12" hidden="1" x14ac:dyDescent="0.25">
      <c r="A9" s="25"/>
      <c r="B9" s="106" t="s">
        <v>24</v>
      </c>
      <c r="C9" s="109"/>
      <c r="D9" s="60"/>
      <c r="E9" s="60"/>
      <c r="F9" s="48"/>
      <c r="G9" s="69"/>
      <c r="H9" s="113"/>
      <c r="I9" s="13"/>
    </row>
    <row r="10" spans="1:12" hidden="1" x14ac:dyDescent="0.25">
      <c r="B10" s="106" t="s">
        <v>24</v>
      </c>
      <c r="C10" s="109" t="e">
        <f>SUM(#REF!)</f>
        <v>#REF!</v>
      </c>
      <c r="D10" s="107"/>
      <c r="E10" s="108"/>
      <c r="F10" s="48"/>
      <c r="G10" s="69"/>
      <c r="H10" s="87"/>
    </row>
    <row r="11" spans="1:12" x14ac:dyDescent="0.25">
      <c r="B11" s="16" t="s">
        <v>6</v>
      </c>
      <c r="C11" s="37">
        <f>SUM(C8:C9)</f>
        <v>15.38</v>
      </c>
      <c r="D11" s="56"/>
      <c r="E11" s="57"/>
      <c r="F11" s="55">
        <f>SUM(F8:F9)</f>
        <v>15.38</v>
      </c>
      <c r="G11" s="70">
        <f>SUM(G8:G9)</f>
        <v>15.38</v>
      </c>
      <c r="H11" s="79">
        <f>SUM(H8:H9)</f>
        <v>15.38</v>
      </c>
    </row>
    <row r="12" spans="1:12" hidden="1" x14ac:dyDescent="0.25">
      <c r="B12" s="106" t="s">
        <v>24</v>
      </c>
      <c r="C12" s="109" t="e">
        <f>SUM(#REF!)</f>
        <v>#REF!</v>
      </c>
      <c r="D12" s="93"/>
      <c r="E12" s="57"/>
      <c r="F12" s="92"/>
      <c r="G12" s="92"/>
      <c r="H12" s="92"/>
    </row>
    <row r="13" spans="1:12" s="6" customFormat="1" x14ac:dyDescent="0.25">
      <c r="A13" s="24"/>
      <c r="B13" s="66" t="s">
        <v>21</v>
      </c>
      <c r="C13" s="65">
        <f>SUM(C47/C33)</f>
        <v>10.005576208178438</v>
      </c>
      <c r="D13" s="57"/>
      <c r="E13" s="57"/>
      <c r="F13" s="65">
        <f>SUM(F47/F33)</f>
        <v>10.005576208178438</v>
      </c>
      <c r="G13" s="65">
        <f>SUM(G47/G33)</f>
        <v>10.005576208178438</v>
      </c>
      <c r="H13" s="65">
        <f>SUM(H47/H33)</f>
        <v>10.005576208178438</v>
      </c>
      <c r="L13" s="14"/>
    </row>
    <row r="14" spans="1:12" s="6" customFormat="1" x14ac:dyDescent="0.25">
      <c r="A14" s="24"/>
      <c r="B14" s="22"/>
      <c r="C14" s="89"/>
      <c r="E14" s="57"/>
      <c r="F14" s="89"/>
      <c r="G14" s="89"/>
      <c r="H14" s="38"/>
      <c r="L14" s="14"/>
    </row>
    <row r="15" spans="1:12" s="4" customFormat="1" x14ac:dyDescent="0.25">
      <c r="A15" s="23"/>
      <c r="B15" s="19" t="s">
        <v>11</v>
      </c>
      <c r="C15" s="11"/>
      <c r="D15" s="90" t="s">
        <v>23</v>
      </c>
      <c r="E15" s="59"/>
      <c r="F15" s="46"/>
      <c r="G15" s="68"/>
      <c r="H15" s="78"/>
      <c r="L15" s="13"/>
    </row>
    <row r="16" spans="1:12" x14ac:dyDescent="0.25">
      <c r="A16" s="3"/>
      <c r="B16" s="125" t="s">
        <v>34</v>
      </c>
      <c r="C16" s="130">
        <f>(C8/C3)</f>
        <v>1</v>
      </c>
      <c r="D16" s="124"/>
      <c r="E16" s="62"/>
      <c r="F16" s="130">
        <f>(F8/C3)</f>
        <v>1</v>
      </c>
      <c r="G16" s="130">
        <f>C16</f>
        <v>1</v>
      </c>
      <c r="H16" s="130">
        <f>F16</f>
        <v>1</v>
      </c>
    </row>
    <row r="17" spans="1:11" x14ac:dyDescent="0.25">
      <c r="A17" s="3"/>
      <c r="B17" s="125" t="s">
        <v>35</v>
      </c>
      <c r="C17" s="130">
        <f>C8-C27</f>
        <v>5.3800000000000008</v>
      </c>
      <c r="D17" s="124"/>
      <c r="E17" s="62"/>
      <c r="F17" s="130">
        <f>(F8-F27)/F16</f>
        <v>5.3800000000000008</v>
      </c>
      <c r="G17" s="130">
        <f>(G8-G27)/G16</f>
        <v>5.3800000000000008</v>
      </c>
      <c r="H17" s="130">
        <f>(H8-H27)/H16</f>
        <v>5.3800000000000008</v>
      </c>
    </row>
    <row r="18" spans="1:11" x14ac:dyDescent="0.25">
      <c r="A18" s="23">
        <v>5110</v>
      </c>
      <c r="B18" s="126" t="s">
        <v>2</v>
      </c>
      <c r="C18" s="127">
        <v>6</v>
      </c>
      <c r="D18" s="61">
        <v>0</v>
      </c>
      <c r="E18" s="62"/>
      <c r="F18" s="48">
        <f t="shared" ref="F18:F22" si="0">SUM(C18+(C18*D18))</f>
        <v>6</v>
      </c>
      <c r="G18" s="69">
        <f t="shared" ref="G18:G22" si="1">C18</f>
        <v>6</v>
      </c>
      <c r="H18" s="87">
        <f>F18</f>
        <v>6</v>
      </c>
    </row>
    <row r="19" spans="1:11" hidden="1" x14ac:dyDescent="0.25">
      <c r="B19" s="116" t="s">
        <v>25</v>
      </c>
      <c r="C19" s="109"/>
      <c r="D19" s="61"/>
      <c r="E19" s="62"/>
      <c r="F19" s="48"/>
      <c r="G19" s="69"/>
      <c r="H19" s="87"/>
    </row>
    <row r="20" spans="1:11" x14ac:dyDescent="0.25">
      <c r="A20" s="23">
        <v>5120</v>
      </c>
      <c r="B20" s="18" t="s">
        <v>30</v>
      </c>
      <c r="C20" s="36">
        <v>3</v>
      </c>
      <c r="D20" s="61">
        <v>0</v>
      </c>
      <c r="E20" s="62"/>
      <c r="F20" s="48">
        <f t="shared" si="0"/>
        <v>3</v>
      </c>
      <c r="G20" s="69">
        <f t="shared" si="1"/>
        <v>3</v>
      </c>
      <c r="H20" s="87">
        <f t="shared" ref="H20:H44" si="2">F20</f>
        <v>3</v>
      </c>
    </row>
    <row r="21" spans="1:11" hidden="1" x14ac:dyDescent="0.25">
      <c r="B21" s="116" t="s">
        <v>25</v>
      </c>
      <c r="C21" s="109"/>
      <c r="D21" s="61">
        <v>0</v>
      </c>
      <c r="E21" s="62"/>
      <c r="F21" s="48"/>
      <c r="G21" s="69"/>
      <c r="H21" s="87"/>
    </row>
    <row r="22" spans="1:11" x14ac:dyDescent="0.25">
      <c r="A22" s="23">
        <v>5130</v>
      </c>
      <c r="B22" s="18" t="s">
        <v>3</v>
      </c>
      <c r="C22" s="36">
        <v>1</v>
      </c>
      <c r="D22" s="61">
        <v>0</v>
      </c>
      <c r="E22" s="62"/>
      <c r="F22" s="48">
        <f t="shared" si="0"/>
        <v>1</v>
      </c>
      <c r="G22" s="69">
        <f t="shared" si="1"/>
        <v>1</v>
      </c>
      <c r="H22" s="87">
        <f t="shared" si="2"/>
        <v>1</v>
      </c>
    </row>
    <row r="23" spans="1:11" hidden="1" x14ac:dyDescent="0.25">
      <c r="B23" s="116" t="s">
        <v>25</v>
      </c>
      <c r="C23" s="109"/>
      <c r="D23" s="61">
        <v>0</v>
      </c>
      <c r="E23" s="62"/>
      <c r="F23" s="48"/>
      <c r="G23" s="69"/>
      <c r="H23" s="87"/>
    </row>
    <row r="24" spans="1:11" hidden="1" x14ac:dyDescent="0.25">
      <c r="B24" s="116" t="s">
        <v>25</v>
      </c>
      <c r="C24" s="109"/>
      <c r="D24" s="61">
        <v>0</v>
      </c>
      <c r="E24" s="62"/>
      <c r="F24" s="48"/>
      <c r="G24" s="69"/>
      <c r="H24" s="87"/>
    </row>
    <row r="25" spans="1:11" hidden="1" x14ac:dyDescent="0.25">
      <c r="B25" s="116" t="s">
        <v>25</v>
      </c>
      <c r="C25" s="109"/>
      <c r="D25" s="61">
        <v>0</v>
      </c>
      <c r="E25" s="63"/>
      <c r="F25" s="48"/>
      <c r="G25" s="69"/>
      <c r="H25" s="87"/>
    </row>
    <row r="26" spans="1:11" hidden="1" x14ac:dyDescent="0.25">
      <c r="B26" s="116" t="s">
        <v>25</v>
      </c>
      <c r="C26" s="109" t="e">
        <f>SUM(#REF!)</f>
        <v>#REF!</v>
      </c>
      <c r="D26" s="115"/>
      <c r="E26" s="63"/>
      <c r="F26" s="48"/>
      <c r="G26" s="69"/>
      <c r="H26" s="87"/>
    </row>
    <row r="27" spans="1:11" x14ac:dyDescent="0.25">
      <c r="B27" s="20" t="s">
        <v>12</v>
      </c>
      <c r="C27" s="39">
        <f>SUM(C18:C25)</f>
        <v>10</v>
      </c>
      <c r="D27" s="56"/>
      <c r="E27" s="44"/>
      <c r="F27" s="54">
        <f>SUM(F18:F25)</f>
        <v>10</v>
      </c>
      <c r="G27" s="71">
        <f>SUM(G18:G25)</f>
        <v>10</v>
      </c>
      <c r="H27" s="80">
        <f>SUM(H18:H25)</f>
        <v>10</v>
      </c>
    </row>
    <row r="28" spans="1:11" hidden="1" x14ac:dyDescent="0.25">
      <c r="B28" s="116" t="s">
        <v>25</v>
      </c>
      <c r="C28" s="109" t="e">
        <f>SUM(#REF!)</f>
        <v>#REF!</v>
      </c>
      <c r="D28" s="56"/>
      <c r="E28" s="44"/>
      <c r="F28" s="54"/>
      <c r="G28" s="71"/>
      <c r="H28" s="80"/>
    </row>
    <row r="29" spans="1:11" x14ac:dyDescent="0.25">
      <c r="B29" s="21" t="s">
        <v>10</v>
      </c>
      <c r="C29" s="132">
        <f>SUM(C8-C27)/C8</f>
        <v>0.34980494148244479</v>
      </c>
      <c r="D29" s="41"/>
      <c r="E29" s="45"/>
      <c r="F29" s="134">
        <f>SUM(F8-F27)/F8</f>
        <v>0.34980494148244479</v>
      </c>
      <c r="G29" s="135">
        <f>SUM(G8-G27)/G8</f>
        <v>0.34980494148244479</v>
      </c>
      <c r="H29" s="136">
        <f>SUM(H8-H27)/H8</f>
        <v>0.34980494148244479</v>
      </c>
    </row>
    <row r="30" spans="1:11" s="2" customFormat="1" x14ac:dyDescent="0.25">
      <c r="A30" s="24"/>
      <c r="B30" s="22"/>
      <c r="C30" s="17"/>
      <c r="D30" s="17"/>
      <c r="E30" s="17"/>
      <c r="F30" s="53"/>
      <c r="G30" s="73"/>
      <c r="H30" s="82"/>
      <c r="I30" s="6"/>
      <c r="J30" s="6"/>
      <c r="K30" s="6"/>
    </row>
    <row r="31" spans="1:11" x14ac:dyDescent="0.25">
      <c r="B31" s="32" t="s">
        <v>5</v>
      </c>
      <c r="C31" s="35">
        <f>C27</f>
        <v>10</v>
      </c>
      <c r="D31" s="43"/>
      <c r="E31" s="44"/>
      <c r="F31" s="35">
        <f t="shared" ref="F31:H31" si="3">F27</f>
        <v>10</v>
      </c>
      <c r="G31" s="35">
        <f t="shared" si="3"/>
        <v>10</v>
      </c>
      <c r="H31" s="35">
        <f t="shared" si="3"/>
        <v>10</v>
      </c>
    </row>
    <row r="32" spans="1:11" hidden="1" x14ac:dyDescent="0.25">
      <c r="B32" s="116" t="s">
        <v>27</v>
      </c>
      <c r="C32" s="109" t="e">
        <f>SUM(#REF!)</f>
        <v>#REF!</v>
      </c>
      <c r="D32" s="43"/>
      <c r="E32" s="44"/>
      <c r="F32" s="51"/>
      <c r="G32" s="74"/>
      <c r="H32" s="83"/>
    </row>
    <row r="33" spans="1:11" x14ac:dyDescent="0.25">
      <c r="B33" s="21" t="s">
        <v>8</v>
      </c>
      <c r="C33" s="133">
        <f>SUM((C11-C31)/C11)</f>
        <v>0.34980494148244479</v>
      </c>
      <c r="D33" s="42"/>
      <c r="E33" s="45"/>
      <c r="F33" s="134">
        <f>SUM((F11-F31)/F11)</f>
        <v>0.34980494148244479</v>
      </c>
      <c r="G33" s="135">
        <f>SUM((G11-G31)/G11)</f>
        <v>0.34980494148244479</v>
      </c>
      <c r="H33" s="136">
        <f>SUM((H11-H31)/H11)</f>
        <v>0.34980494148244479</v>
      </c>
    </row>
    <row r="34" spans="1:11" x14ac:dyDescent="0.25">
      <c r="B34" s="31" t="s">
        <v>20</v>
      </c>
      <c r="C34" s="33">
        <f>SUM(C11-C31)</f>
        <v>5.3800000000000008</v>
      </c>
      <c r="D34" s="38"/>
      <c r="E34" s="38"/>
      <c r="F34" s="52">
        <f>SUM(F11-F31)</f>
        <v>5.3800000000000008</v>
      </c>
      <c r="G34" s="75">
        <f>SUM(G11-G31)</f>
        <v>5.3800000000000008</v>
      </c>
      <c r="H34" s="84">
        <f>SUM(H11-H31)</f>
        <v>5.3800000000000008</v>
      </c>
    </row>
    <row r="35" spans="1:11" hidden="1" x14ac:dyDescent="0.25">
      <c r="B35" s="116" t="s">
        <v>26</v>
      </c>
      <c r="C35" s="109" t="e">
        <f>SUM(#REF!)</f>
        <v>#REF!</v>
      </c>
      <c r="D35" s="38"/>
      <c r="E35" s="38"/>
      <c r="F35" s="117"/>
      <c r="G35" s="117"/>
      <c r="H35" s="118"/>
    </row>
    <row r="36" spans="1:11" s="2" customFormat="1" x14ac:dyDescent="0.25">
      <c r="A36" s="24"/>
      <c r="B36" s="28"/>
      <c r="C36" s="27"/>
      <c r="D36" s="5"/>
      <c r="E36" s="5"/>
      <c r="F36" s="47"/>
      <c r="G36" s="72"/>
      <c r="H36" s="81"/>
      <c r="I36" s="6"/>
      <c r="J36" s="6"/>
      <c r="K36" s="6"/>
    </row>
    <row r="37" spans="1:11" x14ac:dyDescent="0.25">
      <c r="B37" s="119" t="s">
        <v>1</v>
      </c>
      <c r="C37" s="7"/>
      <c r="D37" s="90" t="s">
        <v>23</v>
      </c>
      <c r="F37" s="46"/>
      <c r="G37" s="68"/>
      <c r="H37" s="78"/>
    </row>
    <row r="38" spans="1:11" x14ac:dyDescent="0.25">
      <c r="A38" s="23">
        <v>6110</v>
      </c>
      <c r="B38" s="8" t="s">
        <v>31</v>
      </c>
      <c r="C38" s="36">
        <v>1</v>
      </c>
      <c r="D38" s="61">
        <v>0</v>
      </c>
      <c r="E38" s="62"/>
      <c r="F38" s="48">
        <f t="shared" ref="F38:F44" si="4">SUM(C38+(C38*D38))</f>
        <v>1</v>
      </c>
      <c r="G38" s="69">
        <f t="shared" ref="G38:G44" si="5">C38</f>
        <v>1</v>
      </c>
      <c r="H38" s="87">
        <f t="shared" si="2"/>
        <v>1</v>
      </c>
    </row>
    <row r="39" spans="1:11" hidden="1" x14ac:dyDescent="0.25">
      <c r="B39" s="116"/>
      <c r="C39" s="36"/>
      <c r="D39" s="61"/>
      <c r="E39" s="62"/>
      <c r="F39" s="48"/>
      <c r="G39" s="69"/>
      <c r="H39" s="87"/>
    </row>
    <row r="40" spans="1:11" x14ac:dyDescent="0.25">
      <c r="A40" s="23">
        <v>6120</v>
      </c>
      <c r="B40" s="8" t="s">
        <v>32</v>
      </c>
      <c r="C40" s="36">
        <v>0.75</v>
      </c>
      <c r="D40" s="61">
        <v>0</v>
      </c>
      <c r="E40" s="62"/>
      <c r="F40" s="48">
        <f t="shared" si="4"/>
        <v>0.75</v>
      </c>
      <c r="G40" s="69">
        <f t="shared" si="5"/>
        <v>0.75</v>
      </c>
      <c r="H40" s="87">
        <f t="shared" si="2"/>
        <v>0.75</v>
      </c>
    </row>
    <row r="41" spans="1:11" hidden="1" x14ac:dyDescent="0.25">
      <c r="B41" s="116"/>
      <c r="C41" s="36"/>
      <c r="D41" s="61"/>
      <c r="E41" s="62"/>
      <c r="F41" s="48"/>
      <c r="G41" s="69"/>
      <c r="H41" s="87"/>
    </row>
    <row r="42" spans="1:11" x14ac:dyDescent="0.25">
      <c r="A42" s="23">
        <v>6130</v>
      </c>
      <c r="B42" s="8" t="s">
        <v>37</v>
      </c>
      <c r="C42" s="36">
        <v>1.25</v>
      </c>
      <c r="D42" s="61">
        <v>0</v>
      </c>
      <c r="E42" s="62"/>
      <c r="F42" s="48">
        <f t="shared" si="4"/>
        <v>1.25</v>
      </c>
      <c r="G42" s="69">
        <f t="shared" si="5"/>
        <v>1.25</v>
      </c>
      <c r="H42" s="87">
        <f t="shared" si="2"/>
        <v>1.25</v>
      </c>
    </row>
    <row r="43" spans="1:11" hidden="1" x14ac:dyDescent="0.25">
      <c r="B43" s="116"/>
      <c r="C43" s="36"/>
      <c r="D43" s="61"/>
      <c r="E43" s="62"/>
      <c r="F43" s="48"/>
      <c r="G43" s="69"/>
      <c r="H43" s="87"/>
    </row>
    <row r="44" spans="1:11" x14ac:dyDescent="0.25">
      <c r="A44" s="23">
        <v>6140</v>
      </c>
      <c r="B44" s="8" t="s">
        <v>33</v>
      </c>
      <c r="C44" s="36">
        <v>0.5</v>
      </c>
      <c r="D44" s="61">
        <v>0</v>
      </c>
      <c r="E44" s="62"/>
      <c r="F44" s="48">
        <f t="shared" si="4"/>
        <v>0.5</v>
      </c>
      <c r="G44" s="69">
        <f t="shared" si="5"/>
        <v>0.5</v>
      </c>
      <c r="H44" s="87">
        <f t="shared" si="2"/>
        <v>0.5</v>
      </c>
    </row>
    <row r="45" spans="1:11" hidden="1" x14ac:dyDescent="0.25">
      <c r="B45" s="116"/>
      <c r="C45" s="36"/>
      <c r="D45" s="61"/>
      <c r="E45" s="62"/>
      <c r="F45" s="48"/>
      <c r="G45" s="69"/>
      <c r="H45" s="87"/>
    </row>
    <row r="46" spans="1:11" hidden="1" x14ac:dyDescent="0.25">
      <c r="B46" s="116" t="s">
        <v>28</v>
      </c>
      <c r="C46" s="36"/>
      <c r="D46" s="61"/>
      <c r="E46" s="63"/>
      <c r="F46" s="48"/>
      <c r="G46" s="69"/>
      <c r="H46" s="87"/>
    </row>
    <row r="47" spans="1:11" x14ac:dyDescent="0.25">
      <c r="B47" s="123" t="s">
        <v>4</v>
      </c>
      <c r="C47" s="120">
        <f>SUM(C38:C46)</f>
        <v>3.5</v>
      </c>
      <c r="D47" s="58"/>
      <c r="E47" s="44"/>
      <c r="F47" s="49">
        <f>SUM(F38:F46)</f>
        <v>3.5</v>
      </c>
      <c r="G47" s="76">
        <f>SUM(G38:G46)</f>
        <v>3.5</v>
      </c>
      <c r="H47" s="85">
        <f>SUM(H38:H46)</f>
        <v>3.5</v>
      </c>
    </row>
    <row r="48" spans="1:11" hidden="1" x14ac:dyDescent="0.25">
      <c r="B48" s="116" t="s">
        <v>28</v>
      </c>
      <c r="C48" s="120"/>
      <c r="D48" s="58"/>
      <c r="E48" s="44"/>
      <c r="F48" s="49"/>
      <c r="G48" s="76"/>
      <c r="H48" s="85"/>
    </row>
    <row r="49" spans="1:8" x14ac:dyDescent="0.25">
      <c r="B49" s="26" t="s">
        <v>7</v>
      </c>
      <c r="C49" s="34">
        <f>SUM(C34-C47)</f>
        <v>1.8800000000000008</v>
      </c>
      <c r="D49" s="43"/>
      <c r="E49" s="44"/>
      <c r="F49" s="50">
        <f>SUM(F34-F47)</f>
        <v>1.8800000000000008</v>
      </c>
      <c r="G49" s="77">
        <f>SUM(G34-G47)</f>
        <v>1.8800000000000008</v>
      </c>
      <c r="H49" s="86">
        <f>SUM(H34-H47)</f>
        <v>1.8800000000000008</v>
      </c>
    </row>
    <row r="50" spans="1:8" hidden="1" x14ac:dyDescent="0.25">
      <c r="B50" s="122" t="s">
        <v>29</v>
      </c>
      <c r="C50" s="34"/>
      <c r="D50" s="43"/>
      <c r="E50" s="44"/>
      <c r="F50" s="50"/>
      <c r="G50" s="77"/>
      <c r="H50" s="121"/>
    </row>
    <row r="51" spans="1:8" ht="15.75" thickBot="1" x14ac:dyDescent="0.3">
      <c r="B51" s="9" t="s">
        <v>9</v>
      </c>
      <c r="C51" s="133">
        <f>SUM(C49/C11)</f>
        <v>0.12223667100130044</v>
      </c>
      <c r="D51" s="42"/>
      <c r="E51" s="45"/>
      <c r="F51" s="134">
        <f>SUM(F49/F11)</f>
        <v>0.12223667100130044</v>
      </c>
      <c r="G51" s="135">
        <f>SUM(G49/G11)</f>
        <v>0.12223667100130044</v>
      </c>
      <c r="H51" s="137">
        <f>SUM(H49/H11)</f>
        <v>0.12223667100130044</v>
      </c>
    </row>
    <row r="52" spans="1:8" x14ac:dyDescent="0.25">
      <c r="A52" s="3"/>
      <c r="B52" s="6"/>
      <c r="C52" s="5"/>
      <c r="D52" s="64"/>
    </row>
    <row r="53" spans="1:8" x14ac:dyDescent="0.25">
      <c r="A53" s="3"/>
      <c r="B53" s="6"/>
      <c r="C53" s="5"/>
      <c r="D53" s="64"/>
    </row>
    <row r="54" spans="1:8" x14ac:dyDescent="0.25">
      <c r="A54" s="3"/>
      <c r="B54" s="6"/>
      <c r="C54" s="5"/>
      <c r="D54" s="64"/>
    </row>
    <row r="55" spans="1:8" x14ac:dyDescent="0.25">
      <c r="A55" s="3"/>
      <c r="B55" s="6"/>
      <c r="C55" s="5"/>
      <c r="D55" s="64"/>
    </row>
    <row r="56" spans="1:8" x14ac:dyDescent="0.25">
      <c r="A56" s="3"/>
      <c r="B56" s="6"/>
      <c r="C56" s="5"/>
      <c r="D56" s="64"/>
    </row>
    <row r="57" spans="1:8" x14ac:dyDescent="0.25">
      <c r="A57" s="3"/>
      <c r="B57" s="6"/>
      <c r="C57" s="5"/>
      <c r="D57" s="64"/>
    </row>
    <row r="58" spans="1:8" x14ac:dyDescent="0.25">
      <c r="A58" s="3"/>
      <c r="B58" s="6"/>
      <c r="C58" s="5"/>
      <c r="D58" s="64"/>
    </row>
    <row r="59" spans="1:8" x14ac:dyDescent="0.25">
      <c r="A59" s="3"/>
      <c r="B59" s="6"/>
      <c r="C59" s="5"/>
      <c r="D59" s="64"/>
    </row>
    <row r="60" spans="1:8" x14ac:dyDescent="0.25">
      <c r="A60" s="3"/>
      <c r="B60" s="6"/>
      <c r="C60" s="5"/>
      <c r="D60" s="64"/>
    </row>
    <row r="61" spans="1:8" x14ac:dyDescent="0.25">
      <c r="A61" s="3"/>
      <c r="B61" s="6"/>
      <c r="C61" s="5"/>
      <c r="D61" s="64"/>
    </row>
    <row r="62" spans="1:8" x14ac:dyDescent="0.25">
      <c r="A62" s="3"/>
      <c r="B62" s="6"/>
      <c r="C62" s="5"/>
      <c r="D62" s="64"/>
    </row>
    <row r="63" spans="1:8" x14ac:dyDescent="0.25">
      <c r="A63" s="3"/>
      <c r="B63" s="6"/>
      <c r="C63" s="5"/>
      <c r="D63" s="64"/>
    </row>
    <row r="64" spans="1:8" x14ac:dyDescent="0.25">
      <c r="A64" s="3"/>
      <c r="B64" s="6"/>
      <c r="C64" s="5"/>
      <c r="D64" s="64"/>
    </row>
    <row r="65" spans="1:4" x14ac:dyDescent="0.25">
      <c r="A65" s="3"/>
      <c r="B65" s="6"/>
      <c r="C65" s="5"/>
      <c r="D65" s="64"/>
    </row>
    <row r="66" spans="1:4" x14ac:dyDescent="0.25">
      <c r="A66" s="3"/>
      <c r="B66" s="6"/>
      <c r="C66" s="5"/>
      <c r="D66" s="64"/>
    </row>
    <row r="67" spans="1:4" x14ac:dyDescent="0.25">
      <c r="A67" s="3"/>
      <c r="B67" s="6"/>
      <c r="C67" s="5"/>
      <c r="D67" s="64"/>
    </row>
    <row r="68" spans="1:4" x14ac:dyDescent="0.25">
      <c r="A68" s="3"/>
      <c r="B68" s="6"/>
      <c r="C68" s="5"/>
      <c r="D68" s="64"/>
    </row>
    <row r="69" spans="1:4" x14ac:dyDescent="0.25">
      <c r="A69" s="3"/>
      <c r="B69" s="6"/>
      <c r="C69" s="5"/>
      <c r="D69" s="64"/>
    </row>
    <row r="70" spans="1:4" x14ac:dyDescent="0.25">
      <c r="A70" s="3"/>
      <c r="B70" s="6"/>
      <c r="C70" s="5"/>
      <c r="D70" s="64"/>
    </row>
    <row r="71" spans="1:4" x14ac:dyDescent="0.25">
      <c r="A71" s="3"/>
      <c r="B71" s="6"/>
      <c r="C71" s="5"/>
      <c r="D71" s="64"/>
    </row>
    <row r="72" spans="1:4" x14ac:dyDescent="0.25">
      <c r="A72" s="3"/>
      <c r="B72" s="6"/>
      <c r="C72" s="5"/>
      <c r="D72" s="64"/>
    </row>
    <row r="73" spans="1:4" x14ac:dyDescent="0.25">
      <c r="A73" s="3"/>
      <c r="B73" s="6"/>
      <c r="C73" s="5"/>
      <c r="D73" s="64"/>
    </row>
    <row r="74" spans="1:4" x14ac:dyDescent="0.25">
      <c r="A74" s="3"/>
      <c r="B74" s="6"/>
      <c r="C74" s="5"/>
      <c r="D74" s="64"/>
    </row>
    <row r="75" spans="1:4" x14ac:dyDescent="0.25">
      <c r="A75" s="3"/>
      <c r="B75" s="6"/>
      <c r="C75" s="5"/>
      <c r="D75" s="64"/>
    </row>
    <row r="76" spans="1:4" x14ac:dyDescent="0.25">
      <c r="A76" s="3"/>
      <c r="B76" s="6"/>
      <c r="C76" s="5"/>
      <c r="D76" s="64"/>
    </row>
    <row r="77" spans="1:4" x14ac:dyDescent="0.25">
      <c r="A77" s="3"/>
      <c r="B77" s="6"/>
      <c r="C77" s="5"/>
      <c r="D77" s="64"/>
    </row>
    <row r="78" spans="1:4" x14ac:dyDescent="0.25">
      <c r="A78" s="3"/>
      <c r="B78" s="6"/>
      <c r="C78" s="5"/>
      <c r="D78" s="64"/>
    </row>
    <row r="79" spans="1:4" x14ac:dyDescent="0.25">
      <c r="A79" s="3"/>
      <c r="B79" s="6"/>
      <c r="C79" s="5"/>
      <c r="D79" s="64"/>
    </row>
    <row r="80" spans="1:4" x14ac:dyDescent="0.25">
      <c r="A80" s="3"/>
      <c r="B80" s="6"/>
      <c r="C80" s="5"/>
      <c r="D80" s="64"/>
    </row>
    <row r="81" spans="1:4" x14ac:dyDescent="0.25">
      <c r="A81" s="3"/>
      <c r="B81" s="6"/>
      <c r="C81" s="5"/>
      <c r="D81" s="64"/>
    </row>
    <row r="82" spans="1:4" x14ac:dyDescent="0.25">
      <c r="A82" s="3"/>
      <c r="B82" s="6"/>
      <c r="C82" s="5"/>
      <c r="D82" s="64"/>
    </row>
    <row r="83" spans="1:4" x14ac:dyDescent="0.25">
      <c r="A83" s="3"/>
      <c r="B83" s="6"/>
      <c r="C83" s="5"/>
      <c r="D83" s="64"/>
    </row>
    <row r="84" spans="1:4" x14ac:dyDescent="0.25">
      <c r="A84" s="3"/>
      <c r="B84" s="6"/>
      <c r="C84" s="5"/>
      <c r="D84" s="64"/>
    </row>
    <row r="85" spans="1:4" x14ac:dyDescent="0.25">
      <c r="A85" s="3"/>
      <c r="B85" s="6"/>
      <c r="C85" s="5"/>
      <c r="D85" s="64"/>
    </row>
    <row r="86" spans="1:4" x14ac:dyDescent="0.25">
      <c r="A86" s="3"/>
      <c r="B86" s="6"/>
      <c r="C86" s="5"/>
      <c r="D86" s="64"/>
    </row>
    <row r="87" spans="1:4" x14ac:dyDescent="0.25">
      <c r="A87" s="3"/>
      <c r="B87" s="6"/>
      <c r="C87" s="5"/>
      <c r="D87" s="64"/>
    </row>
    <row r="88" spans="1:4" x14ac:dyDescent="0.25">
      <c r="A88" s="3"/>
      <c r="B88" s="6"/>
      <c r="C88" s="5"/>
      <c r="D88" s="64"/>
    </row>
    <row r="89" spans="1:4" x14ac:dyDescent="0.25">
      <c r="A89" s="3"/>
      <c r="B89" s="6"/>
      <c r="C89" s="5"/>
      <c r="D89" s="64"/>
    </row>
    <row r="90" spans="1:4" x14ac:dyDescent="0.25">
      <c r="A90" s="3"/>
      <c r="B90" s="6"/>
      <c r="C90" s="5"/>
      <c r="D90" s="64"/>
    </row>
    <row r="91" spans="1:4" x14ac:dyDescent="0.25">
      <c r="A91" s="3"/>
      <c r="B91" s="6"/>
      <c r="C91" s="5"/>
      <c r="D91" s="64"/>
    </row>
    <row r="92" spans="1:4" x14ac:dyDescent="0.25">
      <c r="A92" s="3"/>
      <c r="B92" s="6"/>
      <c r="C92" s="5"/>
      <c r="D92" s="64"/>
    </row>
    <row r="93" spans="1:4" x14ac:dyDescent="0.25">
      <c r="A93" s="3"/>
      <c r="B93" s="6"/>
      <c r="C93" s="5"/>
      <c r="D93" s="64"/>
    </row>
    <row r="94" spans="1:4" x14ac:dyDescent="0.25">
      <c r="A94" s="3"/>
      <c r="B94" s="6"/>
      <c r="C94" s="5"/>
      <c r="D94" s="64"/>
    </row>
    <row r="95" spans="1:4" x14ac:dyDescent="0.25">
      <c r="A95" s="3"/>
      <c r="B95" s="6"/>
      <c r="C95" s="5"/>
      <c r="D95" s="64"/>
    </row>
    <row r="96" spans="1:4" x14ac:dyDescent="0.25">
      <c r="A96" s="3"/>
      <c r="B96" s="6"/>
      <c r="C96" s="5"/>
      <c r="D96" s="64"/>
    </row>
    <row r="97" spans="1:4" x14ac:dyDescent="0.25">
      <c r="A97" s="3"/>
      <c r="B97" s="6"/>
      <c r="C97" s="5"/>
      <c r="D97" s="64"/>
    </row>
    <row r="98" spans="1:4" x14ac:dyDescent="0.25">
      <c r="A98" s="3"/>
      <c r="B98" s="6"/>
      <c r="C98" s="5"/>
      <c r="D98" s="64"/>
    </row>
    <row r="99" spans="1:4" x14ac:dyDescent="0.25">
      <c r="A99" s="3"/>
      <c r="B99" s="6"/>
      <c r="C99" s="5"/>
      <c r="D99" s="64"/>
    </row>
    <row r="100" spans="1:4" x14ac:dyDescent="0.25">
      <c r="A100" s="3"/>
      <c r="B100" s="6"/>
      <c r="C100" s="5"/>
      <c r="D100" s="64"/>
    </row>
    <row r="101" spans="1:4" x14ac:dyDescent="0.25">
      <c r="A101" s="3"/>
      <c r="B101" s="6"/>
      <c r="C101" s="5"/>
      <c r="D101" s="64"/>
    </row>
    <row r="102" spans="1:4" x14ac:dyDescent="0.25">
      <c r="A102" s="3"/>
      <c r="B102" s="6"/>
      <c r="C102" s="5"/>
      <c r="D102" s="64"/>
    </row>
    <row r="103" spans="1:4" x14ac:dyDescent="0.25">
      <c r="A103" s="3"/>
      <c r="B103" s="6"/>
      <c r="C103" s="5"/>
      <c r="D103" s="64"/>
    </row>
    <row r="104" spans="1:4" x14ac:dyDescent="0.25">
      <c r="A104" s="3"/>
      <c r="B104" s="6"/>
      <c r="C104" s="5"/>
      <c r="D104" s="64"/>
    </row>
    <row r="105" spans="1:4" x14ac:dyDescent="0.25">
      <c r="A105" s="3"/>
      <c r="B105" s="6"/>
      <c r="C105" s="5"/>
      <c r="D105" s="64"/>
    </row>
    <row r="106" spans="1:4" x14ac:dyDescent="0.25">
      <c r="A106" s="3"/>
      <c r="B106" s="6"/>
      <c r="C106" s="5"/>
      <c r="D106" s="64"/>
    </row>
    <row r="107" spans="1:4" x14ac:dyDescent="0.25">
      <c r="A107" s="3"/>
      <c r="B107" s="6"/>
      <c r="C107" s="5"/>
      <c r="D107" s="64"/>
    </row>
    <row r="108" spans="1:4" x14ac:dyDescent="0.25">
      <c r="A108" s="3"/>
      <c r="B108" s="6"/>
      <c r="C108" s="5"/>
      <c r="D108" s="64"/>
    </row>
    <row r="109" spans="1:4" x14ac:dyDescent="0.25">
      <c r="A109" s="3"/>
      <c r="B109" s="6"/>
      <c r="C109" s="5"/>
      <c r="D109" s="64"/>
    </row>
    <row r="110" spans="1:4" x14ac:dyDescent="0.25">
      <c r="A110" s="3"/>
      <c r="B110" s="6"/>
      <c r="C110" s="5"/>
      <c r="D110" s="64"/>
    </row>
    <row r="111" spans="1:4" x14ac:dyDescent="0.25">
      <c r="A111" s="3"/>
      <c r="B111" s="6"/>
      <c r="C111" s="5"/>
      <c r="D111" s="64"/>
    </row>
    <row r="112" spans="1:4" x14ac:dyDescent="0.25">
      <c r="A112" s="3"/>
      <c r="B112" s="6"/>
      <c r="C112" s="5"/>
      <c r="D112" s="64"/>
    </row>
    <row r="113" spans="1:4" x14ac:dyDescent="0.25">
      <c r="A113" s="3"/>
      <c r="B113" s="6"/>
      <c r="C113" s="5"/>
      <c r="D113" s="64"/>
    </row>
    <row r="114" spans="1:4" x14ac:dyDescent="0.25">
      <c r="A114" s="3"/>
      <c r="B114" s="6"/>
      <c r="C114" s="5"/>
      <c r="D114" s="64"/>
    </row>
    <row r="115" spans="1:4" x14ac:dyDescent="0.25">
      <c r="A115" s="3"/>
      <c r="B115" s="6"/>
      <c r="C115" s="5"/>
      <c r="D115" s="64"/>
    </row>
    <row r="116" spans="1:4" x14ac:dyDescent="0.25">
      <c r="A116" s="3"/>
      <c r="B116" s="6"/>
      <c r="C116" s="5"/>
      <c r="D116" s="64"/>
    </row>
    <row r="117" spans="1:4" x14ac:dyDescent="0.25">
      <c r="A117" s="3"/>
      <c r="B117" s="6"/>
      <c r="C117" s="5"/>
      <c r="D117" s="64"/>
    </row>
    <row r="118" spans="1:4" x14ac:dyDescent="0.25">
      <c r="A118" s="3"/>
      <c r="B118" s="6"/>
      <c r="C118" s="5"/>
      <c r="D118" s="64"/>
    </row>
    <row r="119" spans="1:4" x14ac:dyDescent="0.25">
      <c r="A119" s="3"/>
      <c r="B119" s="6"/>
      <c r="C119" s="5"/>
      <c r="D119" s="64"/>
    </row>
    <row r="120" spans="1:4" x14ac:dyDescent="0.25">
      <c r="A120" s="3"/>
      <c r="B120" s="6"/>
      <c r="C120" s="5"/>
      <c r="D120" s="64"/>
    </row>
    <row r="121" spans="1:4" x14ac:dyDescent="0.25">
      <c r="A121" s="3"/>
      <c r="B121" s="6"/>
      <c r="C121" s="5"/>
      <c r="D121" s="64"/>
    </row>
    <row r="122" spans="1:4" x14ac:dyDescent="0.25">
      <c r="A122" s="3"/>
      <c r="B122" s="6"/>
      <c r="C122" s="5"/>
      <c r="D122" s="64"/>
    </row>
    <row r="123" spans="1:4" x14ac:dyDescent="0.25">
      <c r="A123" s="3"/>
      <c r="B123" s="6"/>
      <c r="C123" s="5"/>
      <c r="D123" s="64"/>
    </row>
    <row r="124" spans="1:4" x14ac:dyDescent="0.25">
      <c r="A124" s="3"/>
      <c r="B124" s="6"/>
      <c r="C124" s="5"/>
      <c r="D124" s="64"/>
    </row>
    <row r="125" spans="1:4" x14ac:dyDescent="0.25">
      <c r="A125" s="3"/>
      <c r="B125" s="6"/>
      <c r="C125" s="5"/>
      <c r="D125" s="64"/>
    </row>
    <row r="126" spans="1:4" x14ac:dyDescent="0.25">
      <c r="A126" s="3"/>
      <c r="B126" s="6"/>
      <c r="C126" s="5"/>
      <c r="D126" s="64"/>
    </row>
    <row r="127" spans="1:4" x14ac:dyDescent="0.25">
      <c r="A127" s="3"/>
      <c r="B127" s="6"/>
      <c r="C127" s="5"/>
      <c r="D127" s="64"/>
    </row>
    <row r="128" spans="1:4" x14ac:dyDescent="0.25">
      <c r="A128" s="3"/>
      <c r="B128" s="6"/>
      <c r="C128" s="5"/>
      <c r="D128" s="64"/>
    </row>
    <row r="129" spans="1:4" x14ac:dyDescent="0.25">
      <c r="A129" s="3"/>
      <c r="B129" s="6"/>
      <c r="C129" s="5"/>
      <c r="D129" s="64"/>
    </row>
    <row r="130" spans="1:4" x14ac:dyDescent="0.25">
      <c r="A130" s="3"/>
      <c r="B130" s="6"/>
      <c r="C130" s="5"/>
      <c r="D130" s="64"/>
    </row>
    <row r="131" spans="1:4" x14ac:dyDescent="0.25">
      <c r="A131" s="3"/>
      <c r="B131" s="6"/>
      <c r="C131" s="5"/>
      <c r="D131" s="64"/>
    </row>
    <row r="132" spans="1:4" x14ac:dyDescent="0.25">
      <c r="A132" s="3"/>
      <c r="B132" s="6"/>
      <c r="C132" s="5"/>
      <c r="D132" s="64"/>
    </row>
    <row r="133" spans="1:4" x14ac:dyDescent="0.25">
      <c r="A133" s="3"/>
      <c r="B133" s="6"/>
      <c r="C133" s="5"/>
      <c r="D133" s="64"/>
    </row>
    <row r="134" spans="1:4" x14ac:dyDescent="0.25">
      <c r="A134" s="3"/>
      <c r="B134" s="6"/>
      <c r="C134" s="5"/>
      <c r="D134" s="64"/>
    </row>
    <row r="135" spans="1:4" x14ac:dyDescent="0.25">
      <c r="A135" s="3"/>
      <c r="B135" s="6"/>
      <c r="C135" s="5"/>
      <c r="D135" s="64"/>
    </row>
    <row r="136" spans="1:4" x14ac:dyDescent="0.25">
      <c r="A136" s="3"/>
      <c r="B136" s="6"/>
      <c r="C136" s="5"/>
      <c r="D136" s="64"/>
    </row>
    <row r="137" spans="1:4" x14ac:dyDescent="0.25">
      <c r="A137" s="3"/>
      <c r="B137" s="6"/>
      <c r="C137" s="5"/>
      <c r="D137" s="64"/>
    </row>
    <row r="138" spans="1:4" x14ac:dyDescent="0.25">
      <c r="A138" s="3"/>
      <c r="B138" s="6"/>
      <c r="C138" s="5"/>
      <c r="D138" s="64"/>
    </row>
    <row r="139" spans="1:4" x14ac:dyDescent="0.25">
      <c r="A139" s="3"/>
      <c r="B139" s="6"/>
      <c r="C139" s="5"/>
      <c r="D139" s="64"/>
    </row>
    <row r="140" spans="1:4" x14ac:dyDescent="0.25">
      <c r="A140" s="3"/>
      <c r="B140" s="6"/>
      <c r="C140" s="5"/>
      <c r="D140" s="64"/>
    </row>
    <row r="141" spans="1:4" x14ac:dyDescent="0.25">
      <c r="A141" s="3"/>
      <c r="B141" s="6"/>
      <c r="C141" s="5"/>
      <c r="D141" s="64"/>
    </row>
    <row r="142" spans="1:4" x14ac:dyDescent="0.25">
      <c r="A142" s="3"/>
      <c r="B142" s="6"/>
      <c r="C142" s="5"/>
      <c r="D142" s="64"/>
    </row>
    <row r="143" spans="1:4" x14ac:dyDescent="0.25">
      <c r="A143" s="3"/>
      <c r="B143" s="6"/>
      <c r="C143" s="5"/>
      <c r="D143" s="64"/>
    </row>
    <row r="144" spans="1:4" x14ac:dyDescent="0.25">
      <c r="A144" s="3"/>
      <c r="B144" s="6"/>
      <c r="C144" s="5"/>
      <c r="D144" s="64"/>
    </row>
    <row r="145" spans="1:4" x14ac:dyDescent="0.25">
      <c r="A145" s="3"/>
      <c r="B145" s="6"/>
      <c r="C145" s="5"/>
      <c r="D145" s="64"/>
    </row>
    <row r="146" spans="1:4" x14ac:dyDescent="0.25">
      <c r="A146" s="3"/>
      <c r="B146" s="6"/>
      <c r="C146" s="5"/>
      <c r="D146" s="64"/>
    </row>
    <row r="147" spans="1:4" x14ac:dyDescent="0.25">
      <c r="A147" s="3"/>
      <c r="B147" s="6"/>
      <c r="C147" s="5"/>
      <c r="D147" s="64"/>
    </row>
    <row r="148" spans="1:4" x14ac:dyDescent="0.25">
      <c r="A148" s="3"/>
      <c r="B148" s="6"/>
      <c r="C148" s="5"/>
      <c r="D148" s="64"/>
    </row>
    <row r="149" spans="1:4" x14ac:dyDescent="0.25">
      <c r="A149" s="3"/>
      <c r="B149" s="6"/>
      <c r="C149" s="5"/>
      <c r="D149" s="64"/>
    </row>
    <row r="150" spans="1:4" x14ac:dyDescent="0.25">
      <c r="A150" s="3"/>
      <c r="B150" s="6"/>
      <c r="C150" s="5"/>
      <c r="D150" s="64"/>
    </row>
    <row r="151" spans="1:4" x14ac:dyDescent="0.25">
      <c r="A151" s="3"/>
      <c r="B151" s="6"/>
      <c r="C151" s="5"/>
      <c r="D151" s="64"/>
    </row>
    <row r="152" spans="1:4" x14ac:dyDescent="0.25">
      <c r="A152" s="3"/>
      <c r="B152" s="6"/>
      <c r="C152" s="5"/>
      <c r="D152" s="64"/>
    </row>
    <row r="153" spans="1:4" x14ac:dyDescent="0.25">
      <c r="A153" s="3"/>
      <c r="B153" s="6"/>
      <c r="C153" s="5"/>
      <c r="D153" s="64"/>
    </row>
    <row r="154" spans="1:4" x14ac:dyDescent="0.25">
      <c r="A154" s="3"/>
      <c r="B154" s="6"/>
      <c r="C154" s="5"/>
      <c r="D154" s="64"/>
    </row>
    <row r="155" spans="1:4" x14ac:dyDescent="0.25">
      <c r="A155" s="3"/>
      <c r="B155" s="6"/>
      <c r="C155" s="5"/>
      <c r="D155" s="64"/>
    </row>
    <row r="156" spans="1:4" x14ac:dyDescent="0.25">
      <c r="A156" s="3"/>
      <c r="B156" s="6"/>
      <c r="C156" s="5"/>
      <c r="D156" s="64"/>
    </row>
    <row r="157" spans="1:4" x14ac:dyDescent="0.25">
      <c r="A157" s="3"/>
      <c r="B157" s="6"/>
      <c r="C157" s="5"/>
      <c r="D157" s="64"/>
    </row>
    <row r="158" spans="1:4" x14ac:dyDescent="0.25">
      <c r="A158" s="3"/>
      <c r="B158" s="6"/>
      <c r="C158" s="5"/>
      <c r="D158" s="64"/>
    </row>
    <row r="159" spans="1:4" x14ac:dyDescent="0.25">
      <c r="A159" s="3"/>
      <c r="B159" s="6"/>
      <c r="C159" s="5"/>
      <c r="D159" s="64"/>
    </row>
    <row r="160" spans="1:4" x14ac:dyDescent="0.25">
      <c r="A160" s="3"/>
      <c r="B160" s="6"/>
      <c r="C160" s="5"/>
      <c r="D160" s="64"/>
    </row>
    <row r="161" spans="1:4" x14ac:dyDescent="0.25">
      <c r="A161" s="3"/>
      <c r="B161" s="6"/>
      <c r="C161" s="5"/>
      <c r="D161" s="64"/>
    </row>
    <row r="162" spans="1:4" x14ac:dyDescent="0.25">
      <c r="A162" s="3"/>
      <c r="B162" s="6"/>
      <c r="C162" s="5"/>
      <c r="D162" s="64"/>
    </row>
    <row r="163" spans="1:4" x14ac:dyDescent="0.25">
      <c r="A163" s="3"/>
      <c r="B163" s="6"/>
      <c r="C163" s="5"/>
      <c r="D163" s="64"/>
    </row>
    <row r="164" spans="1:4" x14ac:dyDescent="0.25">
      <c r="A164" s="3"/>
      <c r="B164" s="6"/>
      <c r="C164" s="5"/>
      <c r="D164" s="64"/>
    </row>
    <row r="165" spans="1:4" x14ac:dyDescent="0.25">
      <c r="A165" s="3"/>
      <c r="B165" s="6"/>
      <c r="C165" s="5"/>
      <c r="D165" s="64"/>
    </row>
    <row r="166" spans="1:4" x14ac:dyDescent="0.25">
      <c r="A166" s="3"/>
      <c r="B166" s="6"/>
      <c r="C166" s="5"/>
      <c r="D166" s="64"/>
    </row>
    <row r="167" spans="1:4" x14ac:dyDescent="0.25">
      <c r="A167" s="3"/>
      <c r="B167" s="6"/>
      <c r="C167" s="5"/>
      <c r="D167" s="64"/>
    </row>
    <row r="168" spans="1:4" x14ac:dyDescent="0.25">
      <c r="A168" s="3"/>
      <c r="B168" s="6"/>
      <c r="C168" s="5"/>
      <c r="D168" s="64"/>
    </row>
    <row r="169" spans="1:4" x14ac:dyDescent="0.25">
      <c r="A169" s="3"/>
      <c r="B169" s="6"/>
      <c r="C169" s="5"/>
      <c r="D169" s="64"/>
    </row>
    <row r="170" spans="1:4" x14ac:dyDescent="0.25">
      <c r="A170" s="3"/>
      <c r="B170" s="6"/>
      <c r="C170" s="5"/>
      <c r="D170" s="64"/>
    </row>
    <row r="171" spans="1:4" x14ac:dyDescent="0.25">
      <c r="A171" s="3"/>
      <c r="B171" s="6"/>
      <c r="C171" s="5"/>
      <c r="D171" s="64"/>
    </row>
    <row r="172" spans="1:4" x14ac:dyDescent="0.25">
      <c r="A172" s="3"/>
      <c r="B172" s="6"/>
      <c r="C172" s="5"/>
      <c r="D172" s="64"/>
    </row>
    <row r="173" spans="1:4" x14ac:dyDescent="0.25">
      <c r="A173" s="3"/>
      <c r="B173" s="6"/>
      <c r="C173" s="5"/>
      <c r="D173" s="64"/>
    </row>
    <row r="174" spans="1:4" x14ac:dyDescent="0.25">
      <c r="A174" s="3"/>
      <c r="B174" s="6"/>
      <c r="C174" s="5"/>
      <c r="D174" s="64"/>
    </row>
    <row r="175" spans="1:4" x14ac:dyDescent="0.25">
      <c r="A175" s="3"/>
      <c r="B175" s="6"/>
      <c r="C175" s="5"/>
      <c r="D175" s="64"/>
    </row>
    <row r="176" spans="1:4" x14ac:dyDescent="0.25">
      <c r="A176" s="3"/>
      <c r="B176" s="6"/>
      <c r="C176" s="5"/>
      <c r="D176" s="64"/>
    </row>
    <row r="177" spans="1:4" x14ac:dyDescent="0.25">
      <c r="A177" s="3"/>
      <c r="B177" s="6"/>
      <c r="C177" s="5"/>
      <c r="D177" s="64"/>
    </row>
    <row r="178" spans="1:4" x14ac:dyDescent="0.25">
      <c r="A178" s="3"/>
      <c r="B178" s="6"/>
      <c r="C178" s="5"/>
      <c r="D178" s="64"/>
    </row>
    <row r="179" spans="1:4" x14ac:dyDescent="0.25">
      <c r="A179" s="3"/>
      <c r="B179" s="6"/>
      <c r="C179" s="5"/>
      <c r="D179" s="64"/>
    </row>
    <row r="180" spans="1:4" x14ac:dyDescent="0.25">
      <c r="A180" s="3"/>
      <c r="B180" s="6"/>
      <c r="C180" s="5"/>
      <c r="D180" s="64"/>
    </row>
    <row r="181" spans="1:4" x14ac:dyDescent="0.25">
      <c r="A181" s="3"/>
      <c r="B181" s="6"/>
      <c r="C181" s="5"/>
      <c r="D181" s="64"/>
    </row>
    <row r="182" spans="1:4" x14ac:dyDescent="0.25">
      <c r="A182" s="3"/>
      <c r="B182" s="6"/>
      <c r="C182" s="5"/>
      <c r="D182" s="64"/>
    </row>
    <row r="183" spans="1:4" x14ac:dyDescent="0.25">
      <c r="A183" s="3"/>
      <c r="B183" s="6"/>
      <c r="C183" s="5"/>
      <c r="D183" s="64"/>
    </row>
    <row r="184" spans="1:4" x14ac:dyDescent="0.25">
      <c r="A184" s="3"/>
      <c r="B184" s="6"/>
      <c r="C184" s="5"/>
      <c r="D184" s="64"/>
    </row>
    <row r="185" spans="1:4" x14ac:dyDescent="0.25">
      <c r="A185" s="3"/>
      <c r="B185" s="6"/>
      <c r="C185" s="5"/>
      <c r="D185" s="64"/>
    </row>
    <row r="186" spans="1:4" x14ac:dyDescent="0.25">
      <c r="A186" s="3"/>
      <c r="B186" s="6"/>
      <c r="C186" s="5"/>
      <c r="D186" s="64"/>
    </row>
    <row r="187" spans="1:4" x14ac:dyDescent="0.25">
      <c r="A187" s="3"/>
      <c r="B187" s="6"/>
      <c r="C187" s="5"/>
      <c r="D187" s="64"/>
    </row>
    <row r="188" spans="1:4" x14ac:dyDescent="0.25">
      <c r="A188" s="3"/>
      <c r="B188" s="6"/>
      <c r="C188" s="5"/>
      <c r="D188" s="64"/>
    </row>
    <row r="189" spans="1:4" x14ac:dyDescent="0.25">
      <c r="A189" s="3"/>
      <c r="B189" s="6"/>
      <c r="C189" s="5"/>
      <c r="D189" s="64"/>
    </row>
    <row r="190" spans="1:4" x14ac:dyDescent="0.25">
      <c r="A190" s="3"/>
      <c r="B190" s="6"/>
      <c r="C190" s="5"/>
      <c r="D190" s="64"/>
    </row>
    <row r="191" spans="1:4" x14ac:dyDescent="0.25">
      <c r="A191" s="3"/>
      <c r="B191" s="6"/>
      <c r="C191" s="5"/>
      <c r="D191" s="64"/>
    </row>
    <row r="192" spans="1:4" x14ac:dyDescent="0.25">
      <c r="A192" s="3"/>
      <c r="B192" s="6"/>
      <c r="C192" s="5"/>
      <c r="D192" s="64"/>
    </row>
    <row r="193" spans="1:4" x14ac:dyDescent="0.25">
      <c r="A193" s="3"/>
      <c r="B193" s="6"/>
      <c r="C193" s="5"/>
      <c r="D193" s="64"/>
    </row>
    <row r="194" spans="1:4" x14ac:dyDescent="0.25">
      <c r="A194" s="3"/>
      <c r="B194" s="6"/>
      <c r="C194" s="5"/>
      <c r="D194" s="64"/>
    </row>
    <row r="195" spans="1:4" x14ac:dyDescent="0.25">
      <c r="A195" s="3"/>
      <c r="B195" s="6"/>
      <c r="C195" s="5"/>
      <c r="D195" s="64"/>
    </row>
    <row r="196" spans="1:4" x14ac:dyDescent="0.25">
      <c r="C196" s="15"/>
    </row>
  </sheetData>
  <sheetProtection algorithmName="SHA-512" hashValue="SN1kA4ASyF7V2EaTXNLvvNyNimhqSZluOa6CP6Ad/8rIfgtGtUnIoggbI5pZ++dQe+rOGd8uQJMf5PYc9520/g==" saltValue="ktPSwoHmC2B1xbDT4sNmTg==" spinCount="100000" sheet="1" objects="1" scenarios="1"/>
  <pageMargins left="0.7" right="0.7" top="0.75" bottom="0.75" header="0.3" footer="0.3"/>
  <pageSetup paperSize="5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F190E-B067-42F0-93F3-8B71B6BE8F08}">
  <sheetPr codeName="Sheet1"/>
  <dimension ref="A1:L196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E33" sqref="E33"/>
    </sheetView>
  </sheetViews>
  <sheetFormatPr defaultRowHeight="15" x14ac:dyDescent="0.25"/>
  <cols>
    <col min="1" max="1" width="6.140625" style="23" customWidth="1"/>
    <col min="2" max="2" width="46.7109375" customWidth="1"/>
    <col min="3" max="3" width="16.28515625" style="12" customWidth="1"/>
    <col min="4" max="4" width="13.85546875" style="59" customWidth="1"/>
    <col min="5" max="5" width="23.42578125" style="59" customWidth="1"/>
    <col min="6" max="6" width="15.5703125" style="30" customWidth="1"/>
    <col min="7" max="7" width="15.42578125" style="30" customWidth="1"/>
    <col min="8" max="8" width="16.5703125" style="30" customWidth="1"/>
    <col min="9" max="11" width="12.7109375" style="4" customWidth="1"/>
  </cols>
  <sheetData>
    <row r="1" spans="1:12" s="4" customFormat="1" x14ac:dyDescent="0.25">
      <c r="A1" s="13"/>
      <c r="C1" s="10"/>
      <c r="D1" s="59"/>
      <c r="E1" s="59"/>
      <c r="F1" s="30"/>
      <c r="G1" s="30"/>
      <c r="H1" s="30"/>
      <c r="L1" s="13"/>
    </row>
    <row r="2" spans="1:12" s="4" customFormat="1" x14ac:dyDescent="0.25">
      <c r="A2" s="13"/>
      <c r="C2" s="11"/>
      <c r="D2" s="59"/>
      <c r="E2" s="59"/>
      <c r="F2" s="30"/>
      <c r="G2" s="30"/>
      <c r="H2" s="46"/>
      <c r="L2" s="13"/>
    </row>
    <row r="3" spans="1:12" s="4" customFormat="1" x14ac:dyDescent="0.25">
      <c r="A3" s="13"/>
      <c r="B3" s="128" t="s">
        <v>39</v>
      </c>
      <c r="C3" s="139">
        <v>153.80000000000001</v>
      </c>
      <c r="D3" s="59"/>
      <c r="E3" s="59"/>
      <c r="F3" s="30"/>
      <c r="G3" s="30"/>
      <c r="H3" s="46"/>
      <c r="L3" s="13"/>
    </row>
    <row r="4" spans="1:12" s="4" customFormat="1" ht="15.75" thickBot="1" x14ac:dyDescent="0.3">
      <c r="A4" s="13"/>
      <c r="C4" s="11"/>
      <c r="D4" s="59"/>
      <c r="E4" s="59"/>
      <c r="F4" s="30"/>
      <c r="G4" s="30"/>
      <c r="H4" s="88" t="s">
        <v>22</v>
      </c>
      <c r="L4" s="13"/>
    </row>
    <row r="5" spans="1:12" s="1" customFormat="1" ht="28.5" customHeight="1" x14ac:dyDescent="0.25">
      <c r="A5" s="100"/>
      <c r="B5" s="95"/>
      <c r="C5" s="29" t="s">
        <v>14</v>
      </c>
      <c r="D5" s="101" t="s">
        <v>15</v>
      </c>
      <c r="E5" s="101" t="s">
        <v>16</v>
      </c>
      <c r="F5" s="102" t="s">
        <v>17</v>
      </c>
      <c r="G5" s="103" t="s">
        <v>18</v>
      </c>
      <c r="H5" s="110" t="s">
        <v>19</v>
      </c>
      <c r="I5" s="100"/>
      <c r="J5" s="95"/>
      <c r="K5" s="95"/>
    </row>
    <row r="6" spans="1:12" s="96" customFormat="1" ht="17.25" customHeight="1" x14ac:dyDescent="0.25">
      <c r="C6" s="94"/>
      <c r="D6" s="104"/>
      <c r="E6" s="104"/>
      <c r="F6" s="105"/>
      <c r="G6" s="105"/>
      <c r="H6" s="111"/>
      <c r="I6" s="114"/>
    </row>
    <row r="7" spans="1:12" x14ac:dyDescent="0.25">
      <c r="A7" s="97"/>
      <c r="B7" s="98" t="s">
        <v>0</v>
      </c>
      <c r="C7" s="91"/>
      <c r="D7" s="90" t="s">
        <v>23</v>
      </c>
      <c r="E7" s="90" t="s">
        <v>23</v>
      </c>
      <c r="F7" s="53"/>
      <c r="G7" s="73"/>
      <c r="H7" s="112"/>
      <c r="I7" s="97"/>
      <c r="J7" s="99"/>
      <c r="K7" s="99"/>
    </row>
    <row r="8" spans="1:12" x14ac:dyDescent="0.25">
      <c r="A8" s="25">
        <v>4010</v>
      </c>
      <c r="B8" s="8" t="s">
        <v>13</v>
      </c>
      <c r="C8" s="36">
        <v>153.80000000000001</v>
      </c>
      <c r="D8" s="60">
        <v>0</v>
      </c>
      <c r="E8" s="60">
        <v>0</v>
      </c>
      <c r="F8" s="48">
        <f>SUM(C8+(C8*D8))</f>
        <v>153.80000000000001</v>
      </c>
      <c r="G8" s="69">
        <f>SUM(C8+(C8*E8))</f>
        <v>153.80000000000001</v>
      </c>
      <c r="H8" s="113">
        <f>SUM(F8+(F8*E8))</f>
        <v>153.80000000000001</v>
      </c>
      <c r="I8" s="13"/>
    </row>
    <row r="9" spans="1:12" hidden="1" x14ac:dyDescent="0.25">
      <c r="A9" s="25"/>
      <c r="B9" s="106" t="s">
        <v>24</v>
      </c>
      <c r="C9" s="109"/>
      <c r="D9" s="60"/>
      <c r="E9" s="60"/>
      <c r="F9" s="48"/>
      <c r="G9" s="69"/>
      <c r="H9" s="113"/>
      <c r="I9" s="13"/>
    </row>
    <row r="10" spans="1:12" hidden="1" x14ac:dyDescent="0.25">
      <c r="B10" s="106" t="s">
        <v>24</v>
      </c>
      <c r="C10" s="109" t="e">
        <f>SUM(#REF!)</f>
        <v>#REF!</v>
      </c>
      <c r="D10" s="107"/>
      <c r="E10" s="108"/>
      <c r="F10" s="48"/>
      <c r="G10" s="69"/>
      <c r="H10" s="87"/>
    </row>
    <row r="11" spans="1:12" x14ac:dyDescent="0.25">
      <c r="B11" s="16" t="s">
        <v>6</v>
      </c>
      <c r="C11" s="37">
        <f>SUM(C8:C9)</f>
        <v>153.80000000000001</v>
      </c>
      <c r="D11" s="56"/>
      <c r="E11" s="57"/>
      <c r="F11" s="55">
        <f>SUM(F8:F9)</f>
        <v>153.80000000000001</v>
      </c>
      <c r="G11" s="70">
        <f>SUM(G8:G9)</f>
        <v>153.80000000000001</v>
      </c>
      <c r="H11" s="79">
        <f>SUM(H8:H9)</f>
        <v>153.80000000000001</v>
      </c>
    </row>
    <row r="12" spans="1:12" hidden="1" x14ac:dyDescent="0.25">
      <c r="B12" s="106" t="s">
        <v>24</v>
      </c>
      <c r="C12" s="109" t="e">
        <f>SUM(#REF!)</f>
        <v>#REF!</v>
      </c>
      <c r="D12" s="93"/>
      <c r="E12" s="57"/>
      <c r="F12" s="92"/>
      <c r="G12" s="92"/>
      <c r="H12" s="92"/>
    </row>
    <row r="13" spans="1:12" s="6" customFormat="1" x14ac:dyDescent="0.25">
      <c r="A13" s="24"/>
      <c r="B13" s="66" t="s">
        <v>21</v>
      </c>
      <c r="C13" s="65">
        <f>SUM(C47/C33)</f>
        <v>100.05576208178437</v>
      </c>
      <c r="D13" s="57"/>
      <c r="E13" s="57"/>
      <c r="F13" s="65">
        <f>SUM(F47/F33)</f>
        <v>100.05576208178437</v>
      </c>
      <c r="G13" s="65">
        <f>SUM(G47/G33)</f>
        <v>100.05576208178437</v>
      </c>
      <c r="H13" s="65">
        <f>SUM(H47/H33)</f>
        <v>100.05576208178437</v>
      </c>
      <c r="L13" s="14"/>
    </row>
    <row r="14" spans="1:12" s="6" customFormat="1" x14ac:dyDescent="0.25">
      <c r="A14" s="24"/>
      <c r="B14" s="22"/>
      <c r="C14" s="89"/>
      <c r="E14" s="57"/>
      <c r="F14" s="89"/>
      <c r="G14" s="89"/>
      <c r="H14" s="38"/>
      <c r="L14" s="14"/>
    </row>
    <row r="15" spans="1:12" s="4" customFormat="1" x14ac:dyDescent="0.25">
      <c r="A15" s="23"/>
      <c r="B15" s="19" t="s">
        <v>11</v>
      </c>
      <c r="C15" s="11"/>
      <c r="D15" s="90" t="s">
        <v>23</v>
      </c>
      <c r="E15" s="59"/>
      <c r="F15" s="46"/>
      <c r="G15" s="68"/>
      <c r="H15" s="78"/>
      <c r="L15" s="13"/>
    </row>
    <row r="16" spans="1:12" x14ac:dyDescent="0.25">
      <c r="A16" s="3"/>
      <c r="B16" s="125" t="s">
        <v>34</v>
      </c>
      <c r="C16" s="130">
        <f>(C8/C3)</f>
        <v>1</v>
      </c>
      <c r="D16" s="124"/>
      <c r="E16" s="62"/>
      <c r="F16" s="130">
        <f>(F8/C3)</f>
        <v>1</v>
      </c>
      <c r="G16" s="130">
        <f>C16</f>
        <v>1</v>
      </c>
      <c r="H16" s="130">
        <f>F16</f>
        <v>1</v>
      </c>
    </row>
    <row r="17" spans="1:11" x14ac:dyDescent="0.25">
      <c r="A17" s="3"/>
      <c r="B17" s="125" t="s">
        <v>35</v>
      </c>
      <c r="C17" s="130">
        <f>C8-C27</f>
        <v>53.800000000000011</v>
      </c>
      <c r="D17" s="124"/>
      <c r="E17" s="62"/>
      <c r="F17" s="130">
        <f>(F8-F27)/F16</f>
        <v>53.800000000000011</v>
      </c>
      <c r="G17" s="130">
        <f>(G8-G27)/G16</f>
        <v>53.800000000000011</v>
      </c>
      <c r="H17" s="130">
        <f>(H8-H27)/H16</f>
        <v>53.800000000000011</v>
      </c>
    </row>
    <row r="18" spans="1:11" x14ac:dyDescent="0.25">
      <c r="A18" s="23">
        <v>5110</v>
      </c>
      <c r="B18" s="126" t="s">
        <v>2</v>
      </c>
      <c r="C18" s="127">
        <v>60</v>
      </c>
      <c r="D18" s="61">
        <v>0</v>
      </c>
      <c r="E18" s="62"/>
      <c r="F18" s="48">
        <f t="shared" ref="F18:F22" si="0">SUM(C18+(C18*D18))</f>
        <v>60</v>
      </c>
      <c r="G18" s="69">
        <f t="shared" ref="G18:G22" si="1">C18</f>
        <v>60</v>
      </c>
      <c r="H18" s="87">
        <f>F18</f>
        <v>60</v>
      </c>
    </row>
    <row r="19" spans="1:11" hidden="1" x14ac:dyDescent="0.25">
      <c r="B19" s="116" t="s">
        <v>25</v>
      </c>
      <c r="C19" s="109"/>
      <c r="D19" s="61"/>
      <c r="E19" s="62"/>
      <c r="F19" s="48"/>
      <c r="G19" s="69"/>
      <c r="H19" s="87"/>
    </row>
    <row r="20" spans="1:11" x14ac:dyDescent="0.25">
      <c r="A20" s="23">
        <v>5120</v>
      </c>
      <c r="B20" s="18" t="s">
        <v>30</v>
      </c>
      <c r="C20" s="36">
        <v>30</v>
      </c>
      <c r="D20" s="61">
        <v>0</v>
      </c>
      <c r="E20" s="62"/>
      <c r="F20" s="48">
        <f t="shared" si="0"/>
        <v>30</v>
      </c>
      <c r="G20" s="69">
        <f t="shared" si="1"/>
        <v>30</v>
      </c>
      <c r="H20" s="87">
        <f t="shared" ref="H20:H44" si="2">F20</f>
        <v>30</v>
      </c>
    </row>
    <row r="21" spans="1:11" hidden="1" x14ac:dyDescent="0.25">
      <c r="B21" s="116" t="s">
        <v>25</v>
      </c>
      <c r="C21" s="109"/>
      <c r="D21" s="61">
        <v>0</v>
      </c>
      <c r="E21" s="62"/>
      <c r="F21" s="48"/>
      <c r="G21" s="69"/>
      <c r="H21" s="87"/>
    </row>
    <row r="22" spans="1:11" x14ac:dyDescent="0.25">
      <c r="A22" s="23">
        <v>5130</v>
      </c>
      <c r="B22" s="18" t="s">
        <v>3</v>
      </c>
      <c r="C22" s="36">
        <v>10</v>
      </c>
      <c r="D22" s="61">
        <v>0</v>
      </c>
      <c r="E22" s="62"/>
      <c r="F22" s="48">
        <f t="shared" si="0"/>
        <v>10</v>
      </c>
      <c r="G22" s="69">
        <f t="shared" si="1"/>
        <v>10</v>
      </c>
      <c r="H22" s="87">
        <f t="shared" si="2"/>
        <v>10</v>
      </c>
    </row>
    <row r="23" spans="1:11" hidden="1" x14ac:dyDescent="0.25">
      <c r="B23" s="116" t="s">
        <v>25</v>
      </c>
      <c r="C23" s="109"/>
      <c r="D23" s="61">
        <v>0</v>
      </c>
      <c r="E23" s="62"/>
      <c r="F23" s="48"/>
      <c r="G23" s="69"/>
      <c r="H23" s="87"/>
    </row>
    <row r="24" spans="1:11" hidden="1" x14ac:dyDescent="0.25">
      <c r="B24" s="116" t="s">
        <v>25</v>
      </c>
      <c r="C24" s="109"/>
      <c r="D24" s="61">
        <v>0</v>
      </c>
      <c r="E24" s="62"/>
      <c r="F24" s="48"/>
      <c r="G24" s="69"/>
      <c r="H24" s="87"/>
    </row>
    <row r="25" spans="1:11" hidden="1" x14ac:dyDescent="0.25">
      <c r="B25" s="116" t="s">
        <v>25</v>
      </c>
      <c r="C25" s="109"/>
      <c r="D25" s="61">
        <v>0</v>
      </c>
      <c r="E25" s="63"/>
      <c r="F25" s="48"/>
      <c r="G25" s="69"/>
      <c r="H25" s="87"/>
    </row>
    <row r="26" spans="1:11" hidden="1" x14ac:dyDescent="0.25">
      <c r="B26" s="116" t="s">
        <v>25</v>
      </c>
      <c r="C26" s="109" t="e">
        <f>SUM(#REF!)</f>
        <v>#REF!</v>
      </c>
      <c r="D26" s="115"/>
      <c r="E26" s="63"/>
      <c r="F26" s="48"/>
      <c r="G26" s="69"/>
      <c r="H26" s="87"/>
    </row>
    <row r="27" spans="1:11" x14ac:dyDescent="0.25">
      <c r="B27" s="20" t="s">
        <v>12</v>
      </c>
      <c r="C27" s="39">
        <f>SUM(C18:C25)</f>
        <v>100</v>
      </c>
      <c r="D27" s="56"/>
      <c r="E27" s="44"/>
      <c r="F27" s="54">
        <f>SUM(F18:F25)</f>
        <v>100</v>
      </c>
      <c r="G27" s="71">
        <f>SUM(G18:G25)</f>
        <v>100</v>
      </c>
      <c r="H27" s="80">
        <f>SUM(H18:H25)</f>
        <v>100</v>
      </c>
    </row>
    <row r="28" spans="1:11" hidden="1" x14ac:dyDescent="0.25">
      <c r="B28" s="116" t="s">
        <v>25</v>
      </c>
      <c r="C28" s="109" t="e">
        <f>SUM(#REF!)</f>
        <v>#REF!</v>
      </c>
      <c r="D28" s="56"/>
      <c r="E28" s="44"/>
      <c r="F28" s="54"/>
      <c r="G28" s="71"/>
      <c r="H28" s="80"/>
    </row>
    <row r="29" spans="1:11" x14ac:dyDescent="0.25">
      <c r="B29" s="21" t="s">
        <v>10</v>
      </c>
      <c r="C29" s="132">
        <f>SUM(C8-C27)/C8</f>
        <v>0.34980494148244479</v>
      </c>
      <c r="D29" s="41"/>
      <c r="E29" s="45"/>
      <c r="F29" s="134">
        <f>SUM(F8-F27)/F8</f>
        <v>0.34980494148244479</v>
      </c>
      <c r="G29" s="135">
        <f>SUM(G8-G27)/G8</f>
        <v>0.34980494148244479</v>
      </c>
      <c r="H29" s="136">
        <f>SUM(H8-H27)/H8</f>
        <v>0.34980494148244479</v>
      </c>
    </row>
    <row r="30" spans="1:11" s="2" customFormat="1" x14ac:dyDescent="0.25">
      <c r="A30" s="24"/>
      <c r="B30" s="22"/>
      <c r="C30" s="17"/>
      <c r="D30" s="17"/>
      <c r="E30" s="17"/>
      <c r="F30" s="53"/>
      <c r="G30" s="73"/>
      <c r="H30" s="82"/>
      <c r="I30" s="6"/>
      <c r="J30" s="6"/>
      <c r="K30" s="6"/>
    </row>
    <row r="31" spans="1:11" x14ac:dyDescent="0.25">
      <c r="B31" s="32" t="s">
        <v>5</v>
      </c>
      <c r="C31" s="35">
        <f>C27</f>
        <v>100</v>
      </c>
      <c r="D31" s="43"/>
      <c r="E31" s="44"/>
      <c r="F31" s="35">
        <f t="shared" ref="F31:H31" si="3">F27</f>
        <v>100</v>
      </c>
      <c r="G31" s="35">
        <f t="shared" si="3"/>
        <v>100</v>
      </c>
      <c r="H31" s="35">
        <f t="shared" si="3"/>
        <v>100</v>
      </c>
    </row>
    <row r="32" spans="1:11" hidden="1" x14ac:dyDescent="0.25">
      <c r="B32" s="116" t="s">
        <v>27</v>
      </c>
      <c r="C32" s="109" t="e">
        <f>SUM(#REF!)</f>
        <v>#REF!</v>
      </c>
      <c r="D32" s="43"/>
      <c r="E32" s="44"/>
      <c r="F32" s="51"/>
      <c r="G32" s="74"/>
      <c r="H32" s="83"/>
    </row>
    <row r="33" spans="1:11" x14ac:dyDescent="0.25">
      <c r="B33" s="21" t="s">
        <v>8</v>
      </c>
      <c r="C33" s="133">
        <f>SUM((C11-C31)/C11)</f>
        <v>0.34980494148244479</v>
      </c>
      <c r="D33" s="42"/>
      <c r="E33" s="45"/>
      <c r="F33" s="134">
        <f>SUM((F11-F31)/F11)</f>
        <v>0.34980494148244479</v>
      </c>
      <c r="G33" s="135">
        <f>SUM((G11-G31)/G11)</f>
        <v>0.34980494148244479</v>
      </c>
      <c r="H33" s="136">
        <f>SUM((H11-H31)/H11)</f>
        <v>0.34980494148244479</v>
      </c>
    </row>
    <row r="34" spans="1:11" x14ac:dyDescent="0.25">
      <c r="B34" s="31" t="s">
        <v>20</v>
      </c>
      <c r="C34" s="33">
        <f>SUM(C11-C31)</f>
        <v>53.800000000000011</v>
      </c>
      <c r="D34" s="38"/>
      <c r="E34" s="38"/>
      <c r="F34" s="52">
        <f>SUM(F11-F31)</f>
        <v>53.800000000000011</v>
      </c>
      <c r="G34" s="75">
        <f>SUM(G11-G31)</f>
        <v>53.800000000000011</v>
      </c>
      <c r="H34" s="84">
        <f>SUM(H11-H31)</f>
        <v>53.800000000000011</v>
      </c>
    </row>
    <row r="35" spans="1:11" hidden="1" x14ac:dyDescent="0.25">
      <c r="B35" s="116" t="s">
        <v>26</v>
      </c>
      <c r="C35" s="109" t="e">
        <f>SUM(#REF!)</f>
        <v>#REF!</v>
      </c>
      <c r="D35" s="38"/>
      <c r="E35" s="38"/>
      <c r="F35" s="117"/>
      <c r="G35" s="117"/>
      <c r="H35" s="118"/>
    </row>
    <row r="36" spans="1:11" s="2" customFormat="1" x14ac:dyDescent="0.25">
      <c r="A36" s="24"/>
      <c r="B36" s="28"/>
      <c r="C36" s="27"/>
      <c r="D36" s="5"/>
      <c r="E36" s="5"/>
      <c r="F36" s="47"/>
      <c r="G36" s="72"/>
      <c r="H36" s="81"/>
      <c r="I36" s="6"/>
      <c r="J36" s="6"/>
      <c r="K36" s="6"/>
    </row>
    <row r="37" spans="1:11" x14ac:dyDescent="0.25">
      <c r="B37" s="119" t="s">
        <v>1</v>
      </c>
      <c r="C37" s="7"/>
      <c r="D37" s="90" t="s">
        <v>23</v>
      </c>
      <c r="F37" s="46"/>
      <c r="G37" s="68"/>
      <c r="H37" s="78"/>
    </row>
    <row r="38" spans="1:11" x14ac:dyDescent="0.25">
      <c r="A38" s="23">
        <v>6110</v>
      </c>
      <c r="B38" s="8" t="s">
        <v>31</v>
      </c>
      <c r="C38" s="36">
        <v>10</v>
      </c>
      <c r="D38" s="61">
        <v>0</v>
      </c>
      <c r="E38" s="62"/>
      <c r="F38" s="48">
        <f t="shared" ref="F38:F44" si="4">SUM(C38+(C38*D38))</f>
        <v>10</v>
      </c>
      <c r="G38" s="69">
        <f t="shared" ref="G38:G44" si="5">C38</f>
        <v>10</v>
      </c>
      <c r="H38" s="87">
        <f t="shared" si="2"/>
        <v>10</v>
      </c>
    </row>
    <row r="39" spans="1:11" hidden="1" x14ac:dyDescent="0.25">
      <c r="B39" s="116"/>
      <c r="C39" s="36"/>
      <c r="D39" s="61"/>
      <c r="E39" s="62"/>
      <c r="F39" s="48"/>
      <c r="G39" s="69"/>
      <c r="H39" s="87"/>
    </row>
    <row r="40" spans="1:11" x14ac:dyDescent="0.25">
      <c r="A40" s="23">
        <v>6120</v>
      </c>
      <c r="B40" s="8" t="s">
        <v>32</v>
      </c>
      <c r="C40" s="36">
        <v>7.5</v>
      </c>
      <c r="D40" s="61">
        <v>0</v>
      </c>
      <c r="E40" s="62"/>
      <c r="F40" s="48">
        <f t="shared" si="4"/>
        <v>7.5</v>
      </c>
      <c r="G40" s="69">
        <f t="shared" si="5"/>
        <v>7.5</v>
      </c>
      <c r="H40" s="87">
        <f t="shared" si="2"/>
        <v>7.5</v>
      </c>
    </row>
    <row r="41" spans="1:11" hidden="1" x14ac:dyDescent="0.25">
      <c r="B41" s="116"/>
      <c r="C41" s="36"/>
      <c r="D41" s="61"/>
      <c r="E41" s="62"/>
      <c r="F41" s="48"/>
      <c r="G41" s="69"/>
      <c r="H41" s="87"/>
    </row>
    <row r="42" spans="1:11" x14ac:dyDescent="0.25">
      <c r="A42" s="23">
        <v>6130</v>
      </c>
      <c r="B42" s="8" t="s">
        <v>37</v>
      </c>
      <c r="C42" s="36">
        <v>12.5</v>
      </c>
      <c r="D42" s="61">
        <v>0</v>
      </c>
      <c r="E42" s="62"/>
      <c r="F42" s="48">
        <f t="shared" si="4"/>
        <v>12.5</v>
      </c>
      <c r="G42" s="69">
        <f t="shared" si="5"/>
        <v>12.5</v>
      </c>
      <c r="H42" s="87">
        <f t="shared" si="2"/>
        <v>12.5</v>
      </c>
    </row>
    <row r="43" spans="1:11" hidden="1" x14ac:dyDescent="0.25">
      <c r="B43" s="116"/>
      <c r="C43" s="36"/>
      <c r="D43" s="61"/>
      <c r="E43" s="62"/>
      <c r="F43" s="48"/>
      <c r="G43" s="69"/>
      <c r="H43" s="87"/>
    </row>
    <row r="44" spans="1:11" x14ac:dyDescent="0.25">
      <c r="A44" s="23">
        <v>6140</v>
      </c>
      <c r="B44" s="8" t="s">
        <v>33</v>
      </c>
      <c r="C44" s="36">
        <v>5</v>
      </c>
      <c r="D44" s="61">
        <v>0</v>
      </c>
      <c r="E44" s="62"/>
      <c r="F44" s="48">
        <f t="shared" si="4"/>
        <v>5</v>
      </c>
      <c r="G44" s="69">
        <f t="shared" si="5"/>
        <v>5</v>
      </c>
      <c r="H44" s="87">
        <f t="shared" si="2"/>
        <v>5</v>
      </c>
    </row>
    <row r="45" spans="1:11" hidden="1" x14ac:dyDescent="0.25">
      <c r="B45" s="116"/>
      <c r="C45" s="36"/>
      <c r="D45" s="61"/>
      <c r="E45" s="62"/>
      <c r="F45" s="48"/>
      <c r="G45" s="69"/>
      <c r="H45" s="87"/>
    </row>
    <row r="46" spans="1:11" hidden="1" x14ac:dyDescent="0.25">
      <c r="B46" s="116" t="s">
        <v>28</v>
      </c>
      <c r="C46" s="36"/>
      <c r="D46" s="61"/>
      <c r="E46" s="63"/>
      <c r="F46" s="48"/>
      <c r="G46" s="69"/>
      <c r="H46" s="87"/>
    </row>
    <row r="47" spans="1:11" x14ac:dyDescent="0.25">
      <c r="B47" s="123" t="s">
        <v>4</v>
      </c>
      <c r="C47" s="120">
        <f>SUM(C38:C46)</f>
        <v>35</v>
      </c>
      <c r="D47" s="58"/>
      <c r="E47" s="44"/>
      <c r="F47" s="49">
        <f>SUM(F38:F46)</f>
        <v>35</v>
      </c>
      <c r="G47" s="76">
        <f>SUM(G38:G46)</f>
        <v>35</v>
      </c>
      <c r="H47" s="85">
        <f>SUM(H38:H46)</f>
        <v>35</v>
      </c>
    </row>
    <row r="48" spans="1:11" hidden="1" x14ac:dyDescent="0.25">
      <c r="B48" s="116" t="s">
        <v>28</v>
      </c>
      <c r="C48" s="120"/>
      <c r="D48" s="58"/>
      <c r="E48" s="44"/>
      <c r="F48" s="49"/>
      <c r="G48" s="76"/>
      <c r="H48" s="85"/>
    </row>
    <row r="49" spans="1:8" x14ac:dyDescent="0.25">
      <c r="B49" s="26" t="s">
        <v>7</v>
      </c>
      <c r="C49" s="34">
        <f>SUM(C34-C47)</f>
        <v>18.800000000000011</v>
      </c>
      <c r="D49" s="43"/>
      <c r="E49" s="44"/>
      <c r="F49" s="50">
        <f>SUM(F34-F47)</f>
        <v>18.800000000000011</v>
      </c>
      <c r="G49" s="77">
        <f>SUM(G34-G47)</f>
        <v>18.800000000000011</v>
      </c>
      <c r="H49" s="86">
        <f>SUM(H34-H47)</f>
        <v>18.800000000000011</v>
      </c>
    </row>
    <row r="50" spans="1:8" hidden="1" x14ac:dyDescent="0.25">
      <c r="B50" s="122" t="s">
        <v>29</v>
      </c>
      <c r="C50" s="34"/>
      <c r="D50" s="43"/>
      <c r="E50" s="44"/>
      <c r="F50" s="50"/>
      <c r="G50" s="77"/>
      <c r="H50" s="121"/>
    </row>
    <row r="51" spans="1:8" ht="15.75" thickBot="1" x14ac:dyDescent="0.3">
      <c r="B51" s="9" t="s">
        <v>9</v>
      </c>
      <c r="C51" s="133">
        <f>SUM(C49/C11)</f>
        <v>0.12223667100130045</v>
      </c>
      <c r="D51" s="42"/>
      <c r="E51" s="45"/>
      <c r="F51" s="134">
        <f>SUM(F49/F11)</f>
        <v>0.12223667100130045</v>
      </c>
      <c r="G51" s="135">
        <f>SUM(G49/G11)</f>
        <v>0.12223667100130045</v>
      </c>
      <c r="H51" s="137">
        <f>SUM(H49/H11)</f>
        <v>0.12223667100130045</v>
      </c>
    </row>
    <row r="52" spans="1:8" x14ac:dyDescent="0.25">
      <c r="A52" s="3"/>
      <c r="B52" s="6"/>
      <c r="C52" s="5"/>
      <c r="D52" s="64"/>
    </row>
    <row r="53" spans="1:8" x14ac:dyDescent="0.25">
      <c r="A53" s="3"/>
      <c r="B53" s="6"/>
      <c r="C53" s="5"/>
      <c r="D53" s="64"/>
    </row>
    <row r="54" spans="1:8" x14ac:dyDescent="0.25">
      <c r="A54" s="3"/>
      <c r="B54" s="6"/>
      <c r="C54" s="5"/>
      <c r="D54" s="64"/>
    </row>
    <row r="55" spans="1:8" x14ac:dyDescent="0.25">
      <c r="A55" s="3"/>
      <c r="B55" s="6"/>
      <c r="C55" s="5"/>
      <c r="D55" s="64"/>
    </row>
    <row r="56" spans="1:8" x14ac:dyDescent="0.25">
      <c r="A56" s="3"/>
      <c r="B56" s="6"/>
      <c r="C56" s="5"/>
      <c r="D56" s="64"/>
    </row>
    <row r="57" spans="1:8" x14ac:dyDescent="0.25">
      <c r="A57" s="3"/>
      <c r="B57" s="6"/>
      <c r="C57" s="5"/>
      <c r="D57" s="64"/>
    </row>
    <row r="58" spans="1:8" x14ac:dyDescent="0.25">
      <c r="A58" s="3"/>
      <c r="B58" s="6"/>
      <c r="C58" s="5"/>
      <c r="D58" s="64"/>
    </row>
    <row r="59" spans="1:8" x14ac:dyDescent="0.25">
      <c r="A59" s="3"/>
      <c r="B59" s="6"/>
      <c r="C59" s="5"/>
      <c r="D59" s="64"/>
    </row>
    <row r="60" spans="1:8" x14ac:dyDescent="0.25">
      <c r="A60" s="3"/>
      <c r="B60" s="6"/>
      <c r="C60" s="5"/>
      <c r="D60" s="64"/>
    </row>
    <row r="61" spans="1:8" x14ac:dyDescent="0.25">
      <c r="A61" s="3"/>
      <c r="B61" s="6"/>
      <c r="C61" s="5"/>
      <c r="D61" s="64"/>
    </row>
    <row r="62" spans="1:8" x14ac:dyDescent="0.25">
      <c r="A62" s="3"/>
      <c r="B62" s="6"/>
      <c r="C62" s="5"/>
      <c r="D62" s="64"/>
    </row>
    <row r="63" spans="1:8" x14ac:dyDescent="0.25">
      <c r="A63" s="3"/>
      <c r="B63" s="6"/>
      <c r="C63" s="5"/>
      <c r="D63" s="64"/>
    </row>
    <row r="64" spans="1:8" x14ac:dyDescent="0.25">
      <c r="A64" s="3"/>
      <c r="B64" s="6"/>
      <c r="C64" s="5"/>
      <c r="D64" s="64"/>
    </row>
    <row r="65" spans="1:4" x14ac:dyDescent="0.25">
      <c r="A65" s="3"/>
      <c r="B65" s="6"/>
      <c r="C65" s="5"/>
      <c r="D65" s="64"/>
    </row>
    <row r="66" spans="1:4" x14ac:dyDescent="0.25">
      <c r="A66" s="3"/>
      <c r="B66" s="6"/>
      <c r="C66" s="5"/>
      <c r="D66" s="64"/>
    </row>
    <row r="67" spans="1:4" x14ac:dyDescent="0.25">
      <c r="A67" s="3"/>
      <c r="B67" s="6"/>
      <c r="C67" s="5"/>
      <c r="D67" s="64"/>
    </row>
    <row r="68" spans="1:4" x14ac:dyDescent="0.25">
      <c r="A68" s="3"/>
      <c r="B68" s="6"/>
      <c r="C68" s="5"/>
      <c r="D68" s="64"/>
    </row>
    <row r="69" spans="1:4" x14ac:dyDescent="0.25">
      <c r="A69" s="3"/>
      <c r="B69" s="6"/>
      <c r="C69" s="5"/>
      <c r="D69" s="64"/>
    </row>
    <row r="70" spans="1:4" x14ac:dyDescent="0.25">
      <c r="A70" s="3"/>
      <c r="B70" s="6"/>
      <c r="C70" s="5"/>
      <c r="D70" s="64"/>
    </row>
    <row r="71" spans="1:4" x14ac:dyDescent="0.25">
      <c r="A71" s="3"/>
      <c r="B71" s="6"/>
      <c r="C71" s="5"/>
      <c r="D71" s="64"/>
    </row>
    <row r="72" spans="1:4" x14ac:dyDescent="0.25">
      <c r="A72" s="3"/>
      <c r="B72" s="6"/>
      <c r="C72" s="5"/>
      <c r="D72" s="64"/>
    </row>
    <row r="73" spans="1:4" x14ac:dyDescent="0.25">
      <c r="A73" s="3"/>
      <c r="B73" s="6"/>
      <c r="C73" s="5"/>
      <c r="D73" s="64"/>
    </row>
    <row r="74" spans="1:4" x14ac:dyDescent="0.25">
      <c r="A74" s="3"/>
      <c r="B74" s="6"/>
      <c r="C74" s="5"/>
      <c r="D74" s="64"/>
    </row>
    <row r="75" spans="1:4" x14ac:dyDescent="0.25">
      <c r="A75" s="3"/>
      <c r="B75" s="6"/>
      <c r="C75" s="5"/>
      <c r="D75" s="64"/>
    </row>
    <row r="76" spans="1:4" x14ac:dyDescent="0.25">
      <c r="A76" s="3"/>
      <c r="B76" s="6"/>
      <c r="C76" s="5"/>
      <c r="D76" s="64"/>
    </row>
    <row r="77" spans="1:4" x14ac:dyDescent="0.25">
      <c r="A77" s="3"/>
      <c r="B77" s="6"/>
      <c r="C77" s="5"/>
      <c r="D77" s="64"/>
    </row>
    <row r="78" spans="1:4" x14ac:dyDescent="0.25">
      <c r="A78" s="3"/>
      <c r="B78" s="6"/>
      <c r="C78" s="5"/>
      <c r="D78" s="64"/>
    </row>
    <row r="79" spans="1:4" x14ac:dyDescent="0.25">
      <c r="A79" s="3"/>
      <c r="B79" s="6"/>
      <c r="C79" s="5"/>
      <c r="D79" s="64"/>
    </row>
    <row r="80" spans="1:4" x14ac:dyDescent="0.25">
      <c r="A80" s="3"/>
      <c r="B80" s="6"/>
      <c r="C80" s="5"/>
      <c r="D80" s="64"/>
    </row>
    <row r="81" spans="1:4" x14ac:dyDescent="0.25">
      <c r="A81" s="3"/>
      <c r="B81" s="6"/>
      <c r="C81" s="5"/>
      <c r="D81" s="64"/>
    </row>
    <row r="82" spans="1:4" x14ac:dyDescent="0.25">
      <c r="A82" s="3"/>
      <c r="B82" s="6"/>
      <c r="C82" s="5"/>
      <c r="D82" s="64"/>
    </row>
    <row r="83" spans="1:4" x14ac:dyDescent="0.25">
      <c r="A83" s="3"/>
      <c r="B83" s="6"/>
      <c r="C83" s="5"/>
      <c r="D83" s="64"/>
    </row>
    <row r="84" spans="1:4" x14ac:dyDescent="0.25">
      <c r="A84" s="3"/>
      <c r="B84" s="6"/>
      <c r="C84" s="5"/>
      <c r="D84" s="64"/>
    </row>
    <row r="85" spans="1:4" x14ac:dyDescent="0.25">
      <c r="A85" s="3"/>
      <c r="B85" s="6"/>
      <c r="C85" s="5"/>
      <c r="D85" s="64"/>
    </row>
    <row r="86" spans="1:4" x14ac:dyDescent="0.25">
      <c r="A86" s="3"/>
      <c r="B86" s="6"/>
      <c r="C86" s="5"/>
      <c r="D86" s="64"/>
    </row>
    <row r="87" spans="1:4" x14ac:dyDescent="0.25">
      <c r="A87" s="3"/>
      <c r="B87" s="6"/>
      <c r="C87" s="5"/>
      <c r="D87" s="64"/>
    </row>
    <row r="88" spans="1:4" x14ac:dyDescent="0.25">
      <c r="A88" s="3"/>
      <c r="B88" s="6"/>
      <c r="C88" s="5"/>
      <c r="D88" s="64"/>
    </row>
    <row r="89" spans="1:4" x14ac:dyDescent="0.25">
      <c r="A89" s="3"/>
      <c r="B89" s="6"/>
      <c r="C89" s="5"/>
      <c r="D89" s="64"/>
    </row>
    <row r="90" spans="1:4" x14ac:dyDescent="0.25">
      <c r="A90" s="3"/>
      <c r="B90" s="6"/>
      <c r="C90" s="5"/>
      <c r="D90" s="64"/>
    </row>
    <row r="91" spans="1:4" x14ac:dyDescent="0.25">
      <c r="A91" s="3"/>
      <c r="B91" s="6"/>
      <c r="C91" s="5"/>
      <c r="D91" s="64"/>
    </row>
    <row r="92" spans="1:4" x14ac:dyDescent="0.25">
      <c r="A92" s="3"/>
      <c r="B92" s="6"/>
      <c r="C92" s="5"/>
      <c r="D92" s="64"/>
    </row>
    <row r="93" spans="1:4" x14ac:dyDescent="0.25">
      <c r="A93" s="3"/>
      <c r="B93" s="6"/>
      <c r="C93" s="5"/>
      <c r="D93" s="64"/>
    </row>
    <row r="94" spans="1:4" x14ac:dyDescent="0.25">
      <c r="A94" s="3"/>
      <c r="B94" s="6"/>
      <c r="C94" s="5"/>
      <c r="D94" s="64"/>
    </row>
    <row r="95" spans="1:4" x14ac:dyDescent="0.25">
      <c r="A95" s="3"/>
      <c r="B95" s="6"/>
      <c r="C95" s="5"/>
      <c r="D95" s="64"/>
    </row>
    <row r="96" spans="1:4" x14ac:dyDescent="0.25">
      <c r="A96" s="3"/>
      <c r="B96" s="6"/>
      <c r="C96" s="5"/>
      <c r="D96" s="64"/>
    </row>
    <row r="97" spans="1:4" x14ac:dyDescent="0.25">
      <c r="A97" s="3"/>
      <c r="B97" s="6"/>
      <c r="C97" s="5"/>
      <c r="D97" s="64"/>
    </row>
    <row r="98" spans="1:4" x14ac:dyDescent="0.25">
      <c r="A98" s="3"/>
      <c r="B98" s="6"/>
      <c r="C98" s="5"/>
      <c r="D98" s="64"/>
    </row>
    <row r="99" spans="1:4" x14ac:dyDescent="0.25">
      <c r="A99" s="3"/>
      <c r="B99" s="6"/>
      <c r="C99" s="5"/>
      <c r="D99" s="64"/>
    </row>
    <row r="100" spans="1:4" x14ac:dyDescent="0.25">
      <c r="A100" s="3"/>
      <c r="B100" s="6"/>
      <c r="C100" s="5"/>
      <c r="D100" s="64"/>
    </row>
    <row r="101" spans="1:4" x14ac:dyDescent="0.25">
      <c r="A101" s="3"/>
      <c r="B101" s="6"/>
      <c r="C101" s="5"/>
      <c r="D101" s="64"/>
    </row>
    <row r="102" spans="1:4" x14ac:dyDescent="0.25">
      <c r="A102" s="3"/>
      <c r="B102" s="6"/>
      <c r="C102" s="5"/>
      <c r="D102" s="64"/>
    </row>
    <row r="103" spans="1:4" x14ac:dyDescent="0.25">
      <c r="A103" s="3"/>
      <c r="B103" s="6"/>
      <c r="C103" s="5"/>
      <c r="D103" s="64"/>
    </row>
    <row r="104" spans="1:4" x14ac:dyDescent="0.25">
      <c r="A104" s="3"/>
      <c r="B104" s="6"/>
      <c r="C104" s="5"/>
      <c r="D104" s="64"/>
    </row>
    <row r="105" spans="1:4" x14ac:dyDescent="0.25">
      <c r="A105" s="3"/>
      <c r="B105" s="6"/>
      <c r="C105" s="5"/>
      <c r="D105" s="64"/>
    </row>
    <row r="106" spans="1:4" x14ac:dyDescent="0.25">
      <c r="A106" s="3"/>
      <c r="B106" s="6"/>
      <c r="C106" s="5"/>
      <c r="D106" s="64"/>
    </row>
    <row r="107" spans="1:4" x14ac:dyDescent="0.25">
      <c r="A107" s="3"/>
      <c r="B107" s="6"/>
      <c r="C107" s="5"/>
      <c r="D107" s="64"/>
    </row>
    <row r="108" spans="1:4" x14ac:dyDescent="0.25">
      <c r="A108" s="3"/>
      <c r="B108" s="6"/>
      <c r="C108" s="5"/>
      <c r="D108" s="64"/>
    </row>
    <row r="109" spans="1:4" x14ac:dyDescent="0.25">
      <c r="A109" s="3"/>
      <c r="B109" s="6"/>
      <c r="C109" s="5"/>
      <c r="D109" s="64"/>
    </row>
    <row r="110" spans="1:4" x14ac:dyDescent="0.25">
      <c r="A110" s="3"/>
      <c r="B110" s="6"/>
      <c r="C110" s="5"/>
      <c r="D110" s="64"/>
    </row>
    <row r="111" spans="1:4" x14ac:dyDescent="0.25">
      <c r="A111" s="3"/>
      <c r="B111" s="6"/>
      <c r="C111" s="5"/>
      <c r="D111" s="64"/>
    </row>
    <row r="112" spans="1:4" x14ac:dyDescent="0.25">
      <c r="A112" s="3"/>
      <c r="B112" s="6"/>
      <c r="C112" s="5"/>
      <c r="D112" s="64"/>
    </row>
    <row r="113" spans="1:4" x14ac:dyDescent="0.25">
      <c r="A113" s="3"/>
      <c r="B113" s="6"/>
      <c r="C113" s="5"/>
      <c r="D113" s="64"/>
    </row>
    <row r="114" spans="1:4" x14ac:dyDescent="0.25">
      <c r="A114" s="3"/>
      <c r="B114" s="6"/>
      <c r="C114" s="5"/>
      <c r="D114" s="64"/>
    </row>
    <row r="115" spans="1:4" x14ac:dyDescent="0.25">
      <c r="A115" s="3"/>
      <c r="B115" s="6"/>
      <c r="C115" s="5"/>
      <c r="D115" s="64"/>
    </row>
    <row r="116" spans="1:4" x14ac:dyDescent="0.25">
      <c r="A116" s="3"/>
      <c r="B116" s="6"/>
      <c r="C116" s="5"/>
      <c r="D116" s="64"/>
    </row>
    <row r="117" spans="1:4" x14ac:dyDescent="0.25">
      <c r="A117" s="3"/>
      <c r="B117" s="6"/>
      <c r="C117" s="5"/>
      <c r="D117" s="64"/>
    </row>
    <row r="118" spans="1:4" x14ac:dyDescent="0.25">
      <c r="A118" s="3"/>
      <c r="B118" s="6"/>
      <c r="C118" s="5"/>
      <c r="D118" s="64"/>
    </row>
    <row r="119" spans="1:4" x14ac:dyDescent="0.25">
      <c r="A119" s="3"/>
      <c r="B119" s="6"/>
      <c r="C119" s="5"/>
      <c r="D119" s="64"/>
    </row>
    <row r="120" spans="1:4" x14ac:dyDescent="0.25">
      <c r="A120" s="3"/>
      <c r="B120" s="6"/>
      <c r="C120" s="5"/>
      <c r="D120" s="64"/>
    </row>
    <row r="121" spans="1:4" x14ac:dyDescent="0.25">
      <c r="A121" s="3"/>
      <c r="B121" s="6"/>
      <c r="C121" s="5"/>
      <c r="D121" s="64"/>
    </row>
    <row r="122" spans="1:4" x14ac:dyDescent="0.25">
      <c r="A122" s="3"/>
      <c r="B122" s="6"/>
      <c r="C122" s="5"/>
      <c r="D122" s="64"/>
    </row>
    <row r="123" spans="1:4" x14ac:dyDescent="0.25">
      <c r="A123" s="3"/>
      <c r="B123" s="6"/>
      <c r="C123" s="5"/>
      <c r="D123" s="64"/>
    </row>
    <row r="124" spans="1:4" x14ac:dyDescent="0.25">
      <c r="A124" s="3"/>
      <c r="B124" s="6"/>
      <c r="C124" s="5"/>
      <c r="D124" s="64"/>
    </row>
    <row r="125" spans="1:4" x14ac:dyDescent="0.25">
      <c r="A125" s="3"/>
      <c r="B125" s="6"/>
      <c r="C125" s="5"/>
      <c r="D125" s="64"/>
    </row>
    <row r="126" spans="1:4" x14ac:dyDescent="0.25">
      <c r="A126" s="3"/>
      <c r="B126" s="6"/>
      <c r="C126" s="5"/>
      <c r="D126" s="64"/>
    </row>
    <row r="127" spans="1:4" x14ac:dyDescent="0.25">
      <c r="A127" s="3"/>
      <c r="B127" s="6"/>
      <c r="C127" s="5"/>
      <c r="D127" s="64"/>
    </row>
    <row r="128" spans="1:4" x14ac:dyDescent="0.25">
      <c r="A128" s="3"/>
      <c r="B128" s="6"/>
      <c r="C128" s="5"/>
      <c r="D128" s="64"/>
    </row>
    <row r="129" spans="1:4" x14ac:dyDescent="0.25">
      <c r="A129" s="3"/>
      <c r="B129" s="6"/>
      <c r="C129" s="5"/>
      <c r="D129" s="64"/>
    </row>
    <row r="130" spans="1:4" x14ac:dyDescent="0.25">
      <c r="A130" s="3"/>
      <c r="B130" s="6"/>
      <c r="C130" s="5"/>
      <c r="D130" s="64"/>
    </row>
    <row r="131" spans="1:4" x14ac:dyDescent="0.25">
      <c r="A131" s="3"/>
      <c r="B131" s="6"/>
      <c r="C131" s="5"/>
      <c r="D131" s="64"/>
    </row>
    <row r="132" spans="1:4" x14ac:dyDescent="0.25">
      <c r="A132" s="3"/>
      <c r="B132" s="6"/>
      <c r="C132" s="5"/>
      <c r="D132" s="64"/>
    </row>
    <row r="133" spans="1:4" x14ac:dyDescent="0.25">
      <c r="A133" s="3"/>
      <c r="B133" s="6"/>
      <c r="C133" s="5"/>
      <c r="D133" s="64"/>
    </row>
    <row r="134" spans="1:4" x14ac:dyDescent="0.25">
      <c r="A134" s="3"/>
      <c r="B134" s="6"/>
      <c r="C134" s="5"/>
      <c r="D134" s="64"/>
    </row>
    <row r="135" spans="1:4" x14ac:dyDescent="0.25">
      <c r="A135" s="3"/>
      <c r="B135" s="6"/>
      <c r="C135" s="5"/>
      <c r="D135" s="64"/>
    </row>
    <row r="136" spans="1:4" x14ac:dyDescent="0.25">
      <c r="A136" s="3"/>
      <c r="B136" s="6"/>
      <c r="C136" s="5"/>
      <c r="D136" s="64"/>
    </row>
    <row r="137" spans="1:4" x14ac:dyDescent="0.25">
      <c r="A137" s="3"/>
      <c r="B137" s="6"/>
      <c r="C137" s="5"/>
      <c r="D137" s="64"/>
    </row>
    <row r="138" spans="1:4" x14ac:dyDescent="0.25">
      <c r="A138" s="3"/>
      <c r="B138" s="6"/>
      <c r="C138" s="5"/>
      <c r="D138" s="64"/>
    </row>
    <row r="139" spans="1:4" x14ac:dyDescent="0.25">
      <c r="A139" s="3"/>
      <c r="B139" s="6"/>
      <c r="C139" s="5"/>
      <c r="D139" s="64"/>
    </row>
    <row r="140" spans="1:4" x14ac:dyDescent="0.25">
      <c r="A140" s="3"/>
      <c r="B140" s="6"/>
      <c r="C140" s="5"/>
      <c r="D140" s="64"/>
    </row>
    <row r="141" spans="1:4" x14ac:dyDescent="0.25">
      <c r="A141" s="3"/>
      <c r="B141" s="6"/>
      <c r="C141" s="5"/>
      <c r="D141" s="64"/>
    </row>
    <row r="142" spans="1:4" x14ac:dyDescent="0.25">
      <c r="A142" s="3"/>
      <c r="B142" s="6"/>
      <c r="C142" s="5"/>
      <c r="D142" s="64"/>
    </row>
    <row r="143" spans="1:4" x14ac:dyDescent="0.25">
      <c r="A143" s="3"/>
      <c r="B143" s="6"/>
      <c r="C143" s="5"/>
      <c r="D143" s="64"/>
    </row>
    <row r="144" spans="1:4" x14ac:dyDescent="0.25">
      <c r="A144" s="3"/>
      <c r="B144" s="6"/>
      <c r="C144" s="5"/>
      <c r="D144" s="64"/>
    </row>
    <row r="145" spans="1:4" x14ac:dyDescent="0.25">
      <c r="A145" s="3"/>
      <c r="B145" s="6"/>
      <c r="C145" s="5"/>
      <c r="D145" s="64"/>
    </row>
    <row r="146" spans="1:4" x14ac:dyDescent="0.25">
      <c r="A146" s="3"/>
      <c r="B146" s="6"/>
      <c r="C146" s="5"/>
      <c r="D146" s="64"/>
    </row>
    <row r="147" spans="1:4" x14ac:dyDescent="0.25">
      <c r="A147" s="3"/>
      <c r="B147" s="6"/>
      <c r="C147" s="5"/>
      <c r="D147" s="64"/>
    </row>
    <row r="148" spans="1:4" x14ac:dyDescent="0.25">
      <c r="A148" s="3"/>
      <c r="B148" s="6"/>
      <c r="C148" s="5"/>
      <c r="D148" s="64"/>
    </row>
    <row r="149" spans="1:4" x14ac:dyDescent="0.25">
      <c r="A149" s="3"/>
      <c r="B149" s="6"/>
      <c r="C149" s="5"/>
      <c r="D149" s="64"/>
    </row>
    <row r="150" spans="1:4" x14ac:dyDescent="0.25">
      <c r="A150" s="3"/>
      <c r="B150" s="6"/>
      <c r="C150" s="5"/>
      <c r="D150" s="64"/>
    </row>
    <row r="151" spans="1:4" x14ac:dyDescent="0.25">
      <c r="A151" s="3"/>
      <c r="B151" s="6"/>
      <c r="C151" s="5"/>
      <c r="D151" s="64"/>
    </row>
    <row r="152" spans="1:4" x14ac:dyDescent="0.25">
      <c r="A152" s="3"/>
      <c r="B152" s="6"/>
      <c r="C152" s="5"/>
      <c r="D152" s="64"/>
    </row>
    <row r="153" spans="1:4" x14ac:dyDescent="0.25">
      <c r="A153" s="3"/>
      <c r="B153" s="6"/>
      <c r="C153" s="5"/>
      <c r="D153" s="64"/>
    </row>
    <row r="154" spans="1:4" x14ac:dyDescent="0.25">
      <c r="A154" s="3"/>
      <c r="B154" s="6"/>
      <c r="C154" s="5"/>
      <c r="D154" s="64"/>
    </row>
    <row r="155" spans="1:4" x14ac:dyDescent="0.25">
      <c r="A155" s="3"/>
      <c r="B155" s="6"/>
      <c r="C155" s="5"/>
      <c r="D155" s="64"/>
    </row>
    <row r="156" spans="1:4" x14ac:dyDescent="0.25">
      <c r="A156" s="3"/>
      <c r="B156" s="6"/>
      <c r="C156" s="5"/>
      <c r="D156" s="64"/>
    </row>
    <row r="157" spans="1:4" x14ac:dyDescent="0.25">
      <c r="A157" s="3"/>
      <c r="B157" s="6"/>
      <c r="C157" s="5"/>
      <c r="D157" s="64"/>
    </row>
    <row r="158" spans="1:4" x14ac:dyDescent="0.25">
      <c r="A158" s="3"/>
      <c r="B158" s="6"/>
      <c r="C158" s="5"/>
      <c r="D158" s="64"/>
    </row>
    <row r="159" spans="1:4" x14ac:dyDescent="0.25">
      <c r="A159" s="3"/>
      <c r="B159" s="6"/>
      <c r="C159" s="5"/>
      <c r="D159" s="64"/>
    </row>
    <row r="160" spans="1:4" x14ac:dyDescent="0.25">
      <c r="A160" s="3"/>
      <c r="B160" s="6"/>
      <c r="C160" s="5"/>
      <c r="D160" s="64"/>
    </row>
    <row r="161" spans="1:4" x14ac:dyDescent="0.25">
      <c r="A161" s="3"/>
      <c r="B161" s="6"/>
      <c r="C161" s="5"/>
      <c r="D161" s="64"/>
    </row>
    <row r="162" spans="1:4" x14ac:dyDescent="0.25">
      <c r="A162" s="3"/>
      <c r="B162" s="6"/>
      <c r="C162" s="5"/>
      <c r="D162" s="64"/>
    </row>
    <row r="163" spans="1:4" x14ac:dyDescent="0.25">
      <c r="A163" s="3"/>
      <c r="B163" s="6"/>
      <c r="C163" s="5"/>
      <c r="D163" s="64"/>
    </row>
    <row r="164" spans="1:4" x14ac:dyDescent="0.25">
      <c r="A164" s="3"/>
      <c r="B164" s="6"/>
      <c r="C164" s="5"/>
      <c r="D164" s="64"/>
    </row>
    <row r="165" spans="1:4" x14ac:dyDescent="0.25">
      <c r="A165" s="3"/>
      <c r="B165" s="6"/>
      <c r="C165" s="5"/>
      <c r="D165" s="64"/>
    </row>
    <row r="166" spans="1:4" x14ac:dyDescent="0.25">
      <c r="A166" s="3"/>
      <c r="B166" s="6"/>
      <c r="C166" s="5"/>
      <c r="D166" s="64"/>
    </row>
    <row r="167" spans="1:4" x14ac:dyDescent="0.25">
      <c r="A167" s="3"/>
      <c r="B167" s="6"/>
      <c r="C167" s="5"/>
      <c r="D167" s="64"/>
    </row>
    <row r="168" spans="1:4" x14ac:dyDescent="0.25">
      <c r="A168" s="3"/>
      <c r="B168" s="6"/>
      <c r="C168" s="5"/>
      <c r="D168" s="64"/>
    </row>
    <row r="169" spans="1:4" x14ac:dyDescent="0.25">
      <c r="A169" s="3"/>
      <c r="B169" s="6"/>
      <c r="C169" s="5"/>
      <c r="D169" s="64"/>
    </row>
    <row r="170" spans="1:4" x14ac:dyDescent="0.25">
      <c r="A170" s="3"/>
      <c r="B170" s="6"/>
      <c r="C170" s="5"/>
      <c r="D170" s="64"/>
    </row>
    <row r="171" spans="1:4" x14ac:dyDescent="0.25">
      <c r="A171" s="3"/>
      <c r="B171" s="6"/>
      <c r="C171" s="5"/>
      <c r="D171" s="64"/>
    </row>
    <row r="172" spans="1:4" x14ac:dyDescent="0.25">
      <c r="A172" s="3"/>
      <c r="B172" s="6"/>
      <c r="C172" s="5"/>
      <c r="D172" s="64"/>
    </row>
    <row r="173" spans="1:4" x14ac:dyDescent="0.25">
      <c r="A173" s="3"/>
      <c r="B173" s="6"/>
      <c r="C173" s="5"/>
      <c r="D173" s="64"/>
    </row>
    <row r="174" spans="1:4" x14ac:dyDescent="0.25">
      <c r="A174" s="3"/>
      <c r="B174" s="6"/>
      <c r="C174" s="5"/>
      <c r="D174" s="64"/>
    </row>
    <row r="175" spans="1:4" x14ac:dyDescent="0.25">
      <c r="A175" s="3"/>
      <c r="B175" s="6"/>
      <c r="C175" s="5"/>
      <c r="D175" s="64"/>
    </row>
    <row r="176" spans="1:4" x14ac:dyDescent="0.25">
      <c r="A176" s="3"/>
      <c r="B176" s="6"/>
      <c r="C176" s="5"/>
      <c r="D176" s="64"/>
    </row>
    <row r="177" spans="1:4" x14ac:dyDescent="0.25">
      <c r="A177" s="3"/>
      <c r="B177" s="6"/>
      <c r="C177" s="5"/>
      <c r="D177" s="64"/>
    </row>
    <row r="178" spans="1:4" x14ac:dyDescent="0.25">
      <c r="A178" s="3"/>
      <c r="B178" s="6"/>
      <c r="C178" s="5"/>
      <c r="D178" s="64"/>
    </row>
    <row r="179" spans="1:4" x14ac:dyDescent="0.25">
      <c r="A179" s="3"/>
      <c r="B179" s="6"/>
      <c r="C179" s="5"/>
      <c r="D179" s="64"/>
    </row>
    <row r="180" spans="1:4" x14ac:dyDescent="0.25">
      <c r="A180" s="3"/>
      <c r="B180" s="6"/>
      <c r="C180" s="5"/>
      <c r="D180" s="64"/>
    </row>
    <row r="181" spans="1:4" x14ac:dyDescent="0.25">
      <c r="A181" s="3"/>
      <c r="B181" s="6"/>
      <c r="C181" s="5"/>
      <c r="D181" s="64"/>
    </row>
    <row r="182" spans="1:4" x14ac:dyDescent="0.25">
      <c r="A182" s="3"/>
      <c r="B182" s="6"/>
      <c r="C182" s="5"/>
      <c r="D182" s="64"/>
    </row>
    <row r="183" spans="1:4" x14ac:dyDescent="0.25">
      <c r="A183" s="3"/>
      <c r="B183" s="6"/>
      <c r="C183" s="5"/>
      <c r="D183" s="64"/>
    </row>
    <row r="184" spans="1:4" x14ac:dyDescent="0.25">
      <c r="A184" s="3"/>
      <c r="B184" s="6"/>
      <c r="C184" s="5"/>
      <c r="D184" s="64"/>
    </row>
    <row r="185" spans="1:4" x14ac:dyDescent="0.25">
      <c r="A185" s="3"/>
      <c r="B185" s="6"/>
      <c r="C185" s="5"/>
      <c r="D185" s="64"/>
    </row>
    <row r="186" spans="1:4" x14ac:dyDescent="0.25">
      <c r="A186" s="3"/>
      <c r="B186" s="6"/>
      <c r="C186" s="5"/>
      <c r="D186" s="64"/>
    </row>
    <row r="187" spans="1:4" x14ac:dyDescent="0.25">
      <c r="A187" s="3"/>
      <c r="B187" s="6"/>
      <c r="C187" s="5"/>
      <c r="D187" s="64"/>
    </row>
    <row r="188" spans="1:4" x14ac:dyDescent="0.25">
      <c r="A188" s="3"/>
      <c r="B188" s="6"/>
      <c r="C188" s="5"/>
      <c r="D188" s="64"/>
    </row>
    <row r="189" spans="1:4" x14ac:dyDescent="0.25">
      <c r="A189" s="3"/>
      <c r="B189" s="6"/>
      <c r="C189" s="5"/>
      <c r="D189" s="64"/>
    </row>
    <row r="190" spans="1:4" x14ac:dyDescent="0.25">
      <c r="A190" s="3"/>
      <c r="B190" s="6"/>
      <c r="C190" s="5"/>
      <c r="D190" s="64"/>
    </row>
    <row r="191" spans="1:4" x14ac:dyDescent="0.25">
      <c r="A191" s="3"/>
      <c r="B191" s="6"/>
      <c r="C191" s="5"/>
      <c r="D191" s="64"/>
    </row>
    <row r="192" spans="1:4" x14ac:dyDescent="0.25">
      <c r="A192" s="3"/>
      <c r="B192" s="6"/>
      <c r="C192" s="5"/>
      <c r="D192" s="64"/>
    </row>
    <row r="193" spans="1:4" x14ac:dyDescent="0.25">
      <c r="A193" s="3"/>
      <c r="B193" s="6"/>
      <c r="C193" s="5"/>
      <c r="D193" s="64"/>
    </row>
    <row r="194" spans="1:4" x14ac:dyDescent="0.25">
      <c r="A194" s="3"/>
      <c r="B194" s="6"/>
      <c r="C194" s="5"/>
      <c r="D194" s="64"/>
    </row>
    <row r="195" spans="1:4" x14ac:dyDescent="0.25">
      <c r="A195" s="3"/>
      <c r="B195" s="6"/>
      <c r="C195" s="5"/>
      <c r="D195" s="64"/>
    </row>
    <row r="196" spans="1:4" x14ac:dyDescent="0.25">
      <c r="C196" s="15"/>
    </row>
  </sheetData>
  <sheetProtection algorithmName="SHA-512" hashValue="HD0i7AM+FP1bmvvUy/grR8WEzqpECUVmlB9MV5wGrgM09d3Xi3E0puyEbujK0IE25fOyfTcPQVpgsTV5veG9UQ==" saltValue="ugJpLTqrSX/hJeNb00VtNw==" spinCount="100000" sheet="1" objects="1" scenarios="1"/>
  <phoneticPr fontId="3" type="noConversion"/>
  <pageMargins left="0.7" right="0.7" top="0.75" bottom="0.75" header="0.3" footer="0.3"/>
  <pageSetup paperSize="5"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DC04D-B8ED-4A79-9CD7-A04C90429E6F}">
  <sheetPr codeName="Sheet2"/>
  <dimension ref="A1:L197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K7" sqref="K7"/>
    </sheetView>
  </sheetViews>
  <sheetFormatPr defaultRowHeight="15" x14ac:dyDescent="0.25"/>
  <cols>
    <col min="1" max="1" width="6.140625" style="23" customWidth="1"/>
    <col min="2" max="2" width="46.7109375" customWidth="1"/>
    <col min="3" max="3" width="16.28515625" style="12" customWidth="1"/>
    <col min="4" max="4" width="13.85546875" style="59" customWidth="1"/>
    <col min="5" max="5" width="23.42578125" style="59" customWidth="1"/>
    <col min="6" max="6" width="15.5703125" style="30" customWidth="1"/>
    <col min="7" max="7" width="15.42578125" style="30" customWidth="1"/>
    <col min="8" max="8" width="16.5703125" style="30" customWidth="1"/>
    <col min="9" max="11" width="12.7109375" style="4" customWidth="1"/>
  </cols>
  <sheetData>
    <row r="1" spans="1:12" s="4" customFormat="1" ht="31.5" x14ac:dyDescent="0.5">
      <c r="A1" s="13"/>
      <c r="B1" s="131" t="s">
        <v>40</v>
      </c>
      <c r="C1" s="10"/>
      <c r="D1" s="59"/>
      <c r="E1" s="59"/>
      <c r="F1" s="30"/>
      <c r="G1" s="30"/>
      <c r="H1" s="30"/>
      <c r="L1" s="13"/>
    </row>
    <row r="2" spans="1:12" s="4" customFormat="1" x14ac:dyDescent="0.25">
      <c r="A2" s="13"/>
      <c r="C2" s="11"/>
      <c r="D2" s="59"/>
      <c r="E2" s="59"/>
      <c r="F2" s="30"/>
      <c r="G2" s="30"/>
      <c r="H2" s="46"/>
      <c r="L2" s="13"/>
    </row>
    <row r="3" spans="1:12" s="4" customFormat="1" x14ac:dyDescent="0.25">
      <c r="A3" s="13"/>
      <c r="B3" s="128" t="s">
        <v>36</v>
      </c>
      <c r="C3" s="129">
        <v>15.38</v>
      </c>
      <c r="D3" s="59"/>
      <c r="E3" s="59"/>
      <c r="F3" s="30"/>
      <c r="G3" s="30"/>
      <c r="H3" s="46"/>
      <c r="L3" s="13"/>
    </row>
    <row r="4" spans="1:12" s="4" customFormat="1" ht="15.75" thickBot="1" x14ac:dyDescent="0.3">
      <c r="A4" s="13"/>
      <c r="C4" s="11"/>
      <c r="D4" s="59"/>
      <c r="E4" s="59"/>
      <c r="F4" s="30"/>
      <c r="G4" s="30"/>
      <c r="H4" s="88" t="s">
        <v>22</v>
      </c>
      <c r="L4" s="13"/>
    </row>
    <row r="5" spans="1:12" s="1" customFormat="1" ht="28.5" customHeight="1" x14ac:dyDescent="0.25">
      <c r="A5" s="100"/>
      <c r="B5" s="95"/>
      <c r="C5" s="29" t="s">
        <v>14</v>
      </c>
      <c r="D5" s="101" t="s">
        <v>15</v>
      </c>
      <c r="E5" s="101" t="s">
        <v>16</v>
      </c>
      <c r="F5" s="102" t="s">
        <v>17</v>
      </c>
      <c r="G5" s="103" t="s">
        <v>18</v>
      </c>
      <c r="H5" s="110" t="s">
        <v>19</v>
      </c>
      <c r="I5" s="100"/>
      <c r="J5" s="95"/>
      <c r="K5" s="95"/>
    </row>
    <row r="6" spans="1:12" s="96" customFormat="1" ht="17.25" customHeight="1" x14ac:dyDescent="0.25">
      <c r="C6" s="94"/>
      <c r="D6" s="104"/>
      <c r="E6" s="104"/>
      <c r="F6" s="105"/>
      <c r="G6" s="105"/>
      <c r="H6" s="111"/>
      <c r="I6" s="114"/>
    </row>
    <row r="7" spans="1:12" x14ac:dyDescent="0.25">
      <c r="A7" s="97"/>
      <c r="B7" s="98" t="s">
        <v>0</v>
      </c>
      <c r="C7" s="91"/>
      <c r="D7" s="90" t="s">
        <v>23</v>
      </c>
      <c r="E7" s="90" t="s">
        <v>23</v>
      </c>
      <c r="F7" s="53"/>
      <c r="G7" s="73"/>
      <c r="H7" s="112"/>
      <c r="I7" s="97"/>
      <c r="J7" s="99"/>
      <c r="K7" s="99"/>
    </row>
    <row r="8" spans="1:12" x14ac:dyDescent="0.25">
      <c r="A8" s="25">
        <v>4010</v>
      </c>
      <c r="B8" s="8" t="s">
        <v>13</v>
      </c>
      <c r="C8" s="36">
        <v>153800</v>
      </c>
      <c r="D8" s="60">
        <v>0.25</v>
      </c>
      <c r="E8" s="60">
        <v>-0.15</v>
      </c>
      <c r="F8" s="48">
        <f>SUM(C8+(C8*D8))</f>
        <v>192250</v>
      </c>
      <c r="G8" s="69">
        <f>SUM(C8+(C8*E8))</f>
        <v>130730</v>
      </c>
      <c r="H8" s="113">
        <f>SUM(F8+(F8*E8))</f>
        <v>163412.5</v>
      </c>
      <c r="I8" s="13"/>
    </row>
    <row r="9" spans="1:12" hidden="1" x14ac:dyDescent="0.25">
      <c r="A9" s="25"/>
      <c r="B9" s="106" t="s">
        <v>24</v>
      </c>
      <c r="C9" s="109"/>
      <c r="D9" s="60"/>
      <c r="E9" s="60"/>
      <c r="F9" s="48"/>
      <c r="G9" s="69"/>
      <c r="H9" s="113"/>
      <c r="I9" s="13"/>
    </row>
    <row r="10" spans="1:12" hidden="1" x14ac:dyDescent="0.25">
      <c r="B10" s="106" t="s">
        <v>24</v>
      </c>
      <c r="C10" s="109" t="e">
        <f>SUM(#REF!)</f>
        <v>#REF!</v>
      </c>
      <c r="D10" s="107"/>
      <c r="E10" s="108"/>
      <c r="F10" s="48"/>
      <c r="G10" s="69"/>
      <c r="H10" s="87"/>
    </row>
    <row r="11" spans="1:12" x14ac:dyDescent="0.25">
      <c r="B11" s="16" t="s">
        <v>6</v>
      </c>
      <c r="C11" s="37">
        <f>SUM(C8:C9)</f>
        <v>153800</v>
      </c>
      <c r="D11" s="56"/>
      <c r="E11" s="57"/>
      <c r="F11" s="55">
        <f>SUM(F8:F9)</f>
        <v>192250</v>
      </c>
      <c r="G11" s="70">
        <f>SUM(G8:G9)</f>
        <v>130730</v>
      </c>
      <c r="H11" s="79">
        <f>SUM(H8:H9)</f>
        <v>163412.5</v>
      </c>
    </row>
    <row r="12" spans="1:12" hidden="1" x14ac:dyDescent="0.25">
      <c r="B12" s="106" t="s">
        <v>24</v>
      </c>
      <c r="C12" s="109" t="e">
        <f>SUM(#REF!)</f>
        <v>#REF!</v>
      </c>
      <c r="D12" s="93"/>
      <c r="E12" s="57"/>
      <c r="F12" s="92"/>
      <c r="G12" s="92"/>
      <c r="H12" s="92"/>
    </row>
    <row r="13" spans="1:12" s="6" customFormat="1" x14ac:dyDescent="0.25">
      <c r="A13" s="24"/>
      <c r="B13" s="66" t="s">
        <v>21</v>
      </c>
      <c r="C13" s="65">
        <f>SUM(C47/C33)</f>
        <v>100055.76208178439</v>
      </c>
      <c r="D13" s="57"/>
      <c r="E13" s="57"/>
      <c r="F13" s="65">
        <f>SUM(F47/F33)</f>
        <v>100055.76208178439</v>
      </c>
      <c r="G13" s="65">
        <f>SUM(G47/G33)</f>
        <v>148895.21640091116</v>
      </c>
      <c r="H13" s="65">
        <f>SUM(H47/H33)</f>
        <v>148895.21640091116</v>
      </c>
      <c r="L13" s="14"/>
    </row>
    <row r="14" spans="1:12" s="6" customFormat="1" x14ac:dyDescent="0.25">
      <c r="A14" s="24"/>
      <c r="B14" s="22"/>
      <c r="C14" s="89"/>
      <c r="E14" s="57"/>
      <c r="F14" s="89"/>
      <c r="G14" s="89"/>
      <c r="H14" s="38"/>
      <c r="L14" s="14"/>
    </row>
    <row r="15" spans="1:12" s="4" customFormat="1" x14ac:dyDescent="0.25">
      <c r="A15" s="23"/>
      <c r="B15" s="19" t="s">
        <v>11</v>
      </c>
      <c r="C15" s="11"/>
      <c r="D15" s="90" t="s">
        <v>23</v>
      </c>
      <c r="E15" s="59"/>
      <c r="F15" s="46"/>
      <c r="G15" s="68"/>
      <c r="H15" s="78"/>
      <c r="L15" s="13"/>
    </row>
    <row r="16" spans="1:12" x14ac:dyDescent="0.25">
      <c r="A16" s="3"/>
      <c r="B16" s="125" t="s">
        <v>34</v>
      </c>
      <c r="C16" s="130">
        <f>(C8/C3)</f>
        <v>10000</v>
      </c>
      <c r="D16" s="124"/>
      <c r="E16" s="62"/>
      <c r="F16" s="130">
        <f>(F8/C3)</f>
        <v>12500</v>
      </c>
      <c r="G16" s="130">
        <f>C16</f>
        <v>10000</v>
      </c>
      <c r="H16" s="130">
        <f>F16</f>
        <v>12500</v>
      </c>
    </row>
    <row r="17" spans="1:11" x14ac:dyDescent="0.25">
      <c r="A17" s="3"/>
      <c r="B17" s="125" t="s">
        <v>35</v>
      </c>
      <c r="C17" s="130">
        <f>(C8-C27)/C16</f>
        <v>5.38</v>
      </c>
      <c r="D17" s="124"/>
      <c r="E17" s="62"/>
      <c r="F17" s="130">
        <f>(F8-F27)/F16</f>
        <v>5.38</v>
      </c>
      <c r="G17" s="130">
        <f>(G8-G27)/G16</f>
        <v>3.073</v>
      </c>
      <c r="H17" s="130">
        <f>(H8-H27)/H16</f>
        <v>3.073</v>
      </c>
    </row>
    <row r="18" spans="1:11" x14ac:dyDescent="0.25">
      <c r="A18" s="23">
        <v>5110</v>
      </c>
      <c r="B18" s="126" t="s">
        <v>2</v>
      </c>
      <c r="C18" s="127">
        <v>60000</v>
      </c>
      <c r="D18" s="61">
        <v>0.25</v>
      </c>
      <c r="E18" s="62"/>
      <c r="F18" s="48">
        <f t="shared" ref="F18:F22" si="0">SUM(C18+(C18*D18))</f>
        <v>75000</v>
      </c>
      <c r="G18" s="69">
        <f t="shared" ref="G18:G22" si="1">C18</f>
        <v>60000</v>
      </c>
      <c r="H18" s="87">
        <f>F18</f>
        <v>75000</v>
      </c>
    </row>
    <row r="19" spans="1:11" hidden="1" x14ac:dyDescent="0.25">
      <c r="B19" s="116" t="s">
        <v>25</v>
      </c>
      <c r="C19" s="109"/>
      <c r="D19" s="61"/>
      <c r="E19" s="62"/>
      <c r="F19" s="48"/>
      <c r="G19" s="69"/>
      <c r="H19" s="87"/>
    </row>
    <row r="20" spans="1:11" x14ac:dyDescent="0.25">
      <c r="A20" s="23">
        <v>5120</v>
      </c>
      <c r="B20" s="18" t="s">
        <v>30</v>
      </c>
      <c r="C20" s="36">
        <v>30000</v>
      </c>
      <c r="D20" s="61">
        <v>0.25</v>
      </c>
      <c r="E20" s="62"/>
      <c r="F20" s="48">
        <f t="shared" si="0"/>
        <v>37500</v>
      </c>
      <c r="G20" s="69">
        <f t="shared" si="1"/>
        <v>30000</v>
      </c>
      <c r="H20" s="87">
        <f t="shared" ref="H20:H44" si="2">F20</f>
        <v>37500</v>
      </c>
    </row>
    <row r="21" spans="1:11" hidden="1" x14ac:dyDescent="0.25">
      <c r="B21" s="116" t="s">
        <v>25</v>
      </c>
      <c r="C21" s="109"/>
      <c r="D21" s="61">
        <v>0</v>
      </c>
      <c r="E21" s="62"/>
      <c r="F21" s="48"/>
      <c r="G21" s="69"/>
      <c r="H21" s="87"/>
    </row>
    <row r="22" spans="1:11" x14ac:dyDescent="0.25">
      <c r="A22" s="23">
        <v>5130</v>
      </c>
      <c r="B22" s="18" t="s">
        <v>3</v>
      </c>
      <c r="C22" s="36">
        <v>10000</v>
      </c>
      <c r="D22" s="61">
        <v>0.25</v>
      </c>
      <c r="E22" s="62"/>
      <c r="F22" s="48">
        <f t="shared" si="0"/>
        <v>12500</v>
      </c>
      <c r="G22" s="69">
        <f t="shared" si="1"/>
        <v>10000</v>
      </c>
      <c r="H22" s="87">
        <f t="shared" si="2"/>
        <v>12500</v>
      </c>
    </row>
    <row r="23" spans="1:11" hidden="1" x14ac:dyDescent="0.25">
      <c r="B23" s="116" t="s">
        <v>25</v>
      </c>
      <c r="C23" s="109"/>
      <c r="D23" s="61">
        <v>0</v>
      </c>
      <c r="E23" s="62"/>
      <c r="F23" s="48"/>
      <c r="G23" s="69"/>
      <c r="H23" s="87"/>
    </row>
    <row r="24" spans="1:11" hidden="1" x14ac:dyDescent="0.25">
      <c r="B24" s="116" t="s">
        <v>25</v>
      </c>
      <c r="C24" s="109"/>
      <c r="D24" s="61">
        <v>0</v>
      </c>
      <c r="E24" s="62"/>
      <c r="F24" s="48"/>
      <c r="G24" s="69"/>
      <c r="H24" s="87"/>
    </row>
    <row r="25" spans="1:11" hidden="1" x14ac:dyDescent="0.25">
      <c r="B25" s="116" t="s">
        <v>25</v>
      </c>
      <c r="C25" s="109"/>
      <c r="D25" s="61">
        <v>0</v>
      </c>
      <c r="E25" s="63"/>
      <c r="F25" s="48"/>
      <c r="G25" s="69"/>
      <c r="H25" s="87"/>
    </row>
    <row r="26" spans="1:11" hidden="1" x14ac:dyDescent="0.25">
      <c r="B26" s="116" t="s">
        <v>25</v>
      </c>
      <c r="C26" s="109" t="e">
        <f>SUM(#REF!)</f>
        <v>#REF!</v>
      </c>
      <c r="D26" s="115"/>
      <c r="E26" s="63"/>
      <c r="F26" s="48"/>
      <c r="G26" s="69"/>
      <c r="H26" s="87"/>
    </row>
    <row r="27" spans="1:11" x14ac:dyDescent="0.25">
      <c r="B27" s="20" t="s">
        <v>12</v>
      </c>
      <c r="C27" s="39">
        <f>SUM(C18:C25)</f>
        <v>100000</v>
      </c>
      <c r="D27" s="56"/>
      <c r="E27" s="44"/>
      <c r="F27" s="54">
        <f>SUM(F18:F25)</f>
        <v>125000</v>
      </c>
      <c r="G27" s="71">
        <f>SUM(G18:G25)</f>
        <v>100000</v>
      </c>
      <c r="H27" s="80">
        <f>SUM(H18:H25)</f>
        <v>125000</v>
      </c>
    </row>
    <row r="28" spans="1:11" hidden="1" x14ac:dyDescent="0.25">
      <c r="B28" s="116" t="s">
        <v>25</v>
      </c>
      <c r="C28" s="109" t="e">
        <f>SUM(#REF!)</f>
        <v>#REF!</v>
      </c>
      <c r="D28" s="56"/>
      <c r="E28" s="44"/>
      <c r="F28" s="54"/>
      <c r="G28" s="71"/>
      <c r="H28" s="80"/>
    </row>
    <row r="29" spans="1:11" x14ac:dyDescent="0.25">
      <c r="B29" s="21" t="s">
        <v>10</v>
      </c>
      <c r="C29" s="132">
        <f>SUM(C8-C27)/C8</f>
        <v>0.34980494148244473</v>
      </c>
      <c r="D29" s="41"/>
      <c r="E29" s="45"/>
      <c r="F29" s="134">
        <f>SUM(F8-F27)/F8</f>
        <v>0.34980494148244473</v>
      </c>
      <c r="G29" s="135">
        <f>SUM(G8-G27)/G8</f>
        <v>0.23506463703817027</v>
      </c>
      <c r="H29" s="136">
        <f>SUM(H8-H27)/H8</f>
        <v>0.23506463703817027</v>
      </c>
    </row>
    <row r="30" spans="1:11" s="2" customFormat="1" x14ac:dyDescent="0.25">
      <c r="A30" s="24"/>
      <c r="B30" s="22"/>
      <c r="C30" s="17"/>
      <c r="D30" s="17"/>
      <c r="E30" s="17"/>
      <c r="F30" s="53"/>
      <c r="G30" s="73"/>
      <c r="H30" s="82"/>
      <c r="I30" s="6"/>
      <c r="J30" s="6"/>
      <c r="K30" s="6"/>
    </row>
    <row r="31" spans="1:11" x14ac:dyDescent="0.25">
      <c r="B31" s="32" t="s">
        <v>5</v>
      </c>
      <c r="C31" s="35">
        <f>C27</f>
        <v>100000</v>
      </c>
      <c r="D31" s="43"/>
      <c r="E31" s="44"/>
      <c r="F31" s="35">
        <f t="shared" ref="F31:H31" si="3">F27</f>
        <v>125000</v>
      </c>
      <c r="G31" s="35">
        <f t="shared" si="3"/>
        <v>100000</v>
      </c>
      <c r="H31" s="35">
        <f t="shared" si="3"/>
        <v>125000</v>
      </c>
    </row>
    <row r="32" spans="1:11" hidden="1" x14ac:dyDescent="0.25">
      <c r="B32" s="116" t="s">
        <v>27</v>
      </c>
      <c r="C32" s="109" t="e">
        <f>SUM(#REF!)</f>
        <v>#REF!</v>
      </c>
      <c r="D32" s="43"/>
      <c r="E32" s="44"/>
      <c r="F32" s="51"/>
      <c r="G32" s="74"/>
      <c r="H32" s="83"/>
    </row>
    <row r="33" spans="1:11" x14ac:dyDescent="0.25">
      <c r="B33" s="21" t="s">
        <v>8</v>
      </c>
      <c r="C33" s="133">
        <f>SUM((C11-C31)/C11)</f>
        <v>0.34980494148244473</v>
      </c>
      <c r="D33" s="42"/>
      <c r="E33" s="45"/>
      <c r="F33" s="134">
        <f>SUM((F11-F31)/F11)</f>
        <v>0.34980494148244473</v>
      </c>
      <c r="G33" s="135">
        <f>SUM((G11-G31)/G11)</f>
        <v>0.23506463703817027</v>
      </c>
      <c r="H33" s="136">
        <f>SUM((H11-H31)/H11)</f>
        <v>0.23506463703817027</v>
      </c>
    </row>
    <row r="34" spans="1:11" x14ac:dyDescent="0.25">
      <c r="B34" s="31" t="s">
        <v>20</v>
      </c>
      <c r="C34" s="33">
        <f>SUM(C11-C31)</f>
        <v>53800</v>
      </c>
      <c r="D34" s="38"/>
      <c r="E34" s="38"/>
      <c r="F34" s="52">
        <f>SUM(F11-F31)</f>
        <v>67250</v>
      </c>
      <c r="G34" s="75">
        <f>SUM(G11-G31)</f>
        <v>30730</v>
      </c>
      <c r="H34" s="84">
        <f>SUM(H11-H31)</f>
        <v>38412.5</v>
      </c>
    </row>
    <row r="35" spans="1:11" hidden="1" x14ac:dyDescent="0.25">
      <c r="B35" s="116" t="s">
        <v>26</v>
      </c>
      <c r="C35" s="109" t="e">
        <f>SUM(#REF!)</f>
        <v>#REF!</v>
      </c>
      <c r="D35" s="38"/>
      <c r="E35" s="38"/>
      <c r="F35" s="117"/>
      <c r="G35" s="117"/>
      <c r="H35" s="118"/>
    </row>
    <row r="36" spans="1:11" s="2" customFormat="1" x14ac:dyDescent="0.25">
      <c r="A36" s="24"/>
      <c r="B36" s="28"/>
      <c r="C36" s="27"/>
      <c r="D36" s="5"/>
      <c r="E36" s="5"/>
      <c r="F36" s="47"/>
      <c r="G36" s="72"/>
      <c r="H36" s="81"/>
      <c r="I36" s="6"/>
      <c r="J36" s="6"/>
      <c r="K36" s="6"/>
    </row>
    <row r="37" spans="1:11" x14ac:dyDescent="0.25">
      <c r="B37" s="119" t="s">
        <v>1</v>
      </c>
      <c r="C37" s="7"/>
      <c r="D37" s="90" t="s">
        <v>23</v>
      </c>
      <c r="F37" s="46"/>
      <c r="G37" s="68"/>
      <c r="H37" s="78"/>
    </row>
    <row r="38" spans="1:11" x14ac:dyDescent="0.25">
      <c r="A38" s="23">
        <v>6110</v>
      </c>
      <c r="B38" s="8" t="s">
        <v>31</v>
      </c>
      <c r="C38" s="36">
        <v>10000</v>
      </c>
      <c r="D38" s="61">
        <v>0</v>
      </c>
      <c r="E38" s="62"/>
      <c r="F38" s="48">
        <f t="shared" ref="F38:F44" si="4">SUM(C38+(C38*D38))</f>
        <v>10000</v>
      </c>
      <c r="G38" s="69">
        <f t="shared" ref="G38:G44" si="5">C38</f>
        <v>10000</v>
      </c>
      <c r="H38" s="87">
        <f t="shared" si="2"/>
        <v>10000</v>
      </c>
    </row>
    <row r="39" spans="1:11" hidden="1" x14ac:dyDescent="0.25">
      <c r="B39" s="116"/>
      <c r="C39" s="36"/>
      <c r="D39" s="61"/>
      <c r="E39" s="62"/>
      <c r="F39" s="48"/>
      <c r="G39" s="69"/>
      <c r="H39" s="87"/>
    </row>
    <row r="40" spans="1:11" x14ac:dyDescent="0.25">
      <c r="A40" s="23">
        <v>6120</v>
      </c>
      <c r="B40" s="8" t="s">
        <v>32</v>
      </c>
      <c r="C40" s="36">
        <v>7500</v>
      </c>
      <c r="D40" s="61">
        <v>0</v>
      </c>
      <c r="E40" s="62"/>
      <c r="F40" s="48">
        <f t="shared" si="4"/>
        <v>7500</v>
      </c>
      <c r="G40" s="69">
        <f t="shared" si="5"/>
        <v>7500</v>
      </c>
      <c r="H40" s="87">
        <f t="shared" si="2"/>
        <v>7500</v>
      </c>
    </row>
    <row r="41" spans="1:11" hidden="1" x14ac:dyDescent="0.25">
      <c r="B41" s="116"/>
      <c r="C41" s="36"/>
      <c r="D41" s="61"/>
      <c r="E41" s="62"/>
      <c r="F41" s="48"/>
      <c r="G41" s="69"/>
      <c r="H41" s="87"/>
    </row>
    <row r="42" spans="1:11" x14ac:dyDescent="0.25">
      <c r="A42" s="23">
        <v>6130</v>
      </c>
      <c r="B42" s="8" t="s">
        <v>37</v>
      </c>
      <c r="C42" s="36">
        <v>12500</v>
      </c>
      <c r="D42" s="61">
        <v>0</v>
      </c>
      <c r="E42" s="62"/>
      <c r="F42" s="48">
        <f t="shared" si="4"/>
        <v>12500</v>
      </c>
      <c r="G42" s="69">
        <f t="shared" si="5"/>
        <v>12500</v>
      </c>
      <c r="H42" s="87">
        <f t="shared" si="2"/>
        <v>12500</v>
      </c>
    </row>
    <row r="43" spans="1:11" hidden="1" x14ac:dyDescent="0.25">
      <c r="B43" s="116"/>
      <c r="C43" s="36"/>
      <c r="D43" s="61"/>
      <c r="E43" s="62"/>
      <c r="F43" s="48"/>
      <c r="G43" s="69"/>
      <c r="H43" s="87"/>
    </row>
    <row r="44" spans="1:11" x14ac:dyDescent="0.25">
      <c r="A44" s="23">
        <v>6140</v>
      </c>
      <c r="B44" s="8" t="s">
        <v>33</v>
      </c>
      <c r="C44" s="36">
        <v>5000</v>
      </c>
      <c r="D44" s="61">
        <v>0</v>
      </c>
      <c r="E44" s="62"/>
      <c r="F44" s="48">
        <f t="shared" si="4"/>
        <v>5000</v>
      </c>
      <c r="G44" s="69">
        <f t="shared" si="5"/>
        <v>5000</v>
      </c>
      <c r="H44" s="87">
        <f t="shared" si="2"/>
        <v>5000</v>
      </c>
    </row>
    <row r="45" spans="1:11" hidden="1" x14ac:dyDescent="0.25">
      <c r="B45" s="116"/>
      <c r="C45" s="36"/>
      <c r="D45" s="61"/>
      <c r="E45" s="62"/>
      <c r="F45" s="48"/>
      <c r="G45" s="69"/>
      <c r="H45" s="87"/>
    </row>
    <row r="46" spans="1:11" hidden="1" x14ac:dyDescent="0.25">
      <c r="B46" s="116" t="s">
        <v>28</v>
      </c>
      <c r="C46" s="36"/>
      <c r="D46" s="61"/>
      <c r="E46" s="63"/>
      <c r="F46" s="48"/>
      <c r="G46" s="69"/>
      <c r="H46" s="87"/>
    </row>
    <row r="47" spans="1:11" x14ac:dyDescent="0.25">
      <c r="B47" s="123" t="s">
        <v>4</v>
      </c>
      <c r="C47" s="120">
        <f>SUM(C38:C46)</f>
        <v>35000</v>
      </c>
      <c r="D47" s="58"/>
      <c r="E47" s="44"/>
      <c r="F47" s="49">
        <f>SUM(F38:F46)</f>
        <v>35000</v>
      </c>
      <c r="G47" s="76">
        <f>SUM(G38:G46)</f>
        <v>35000</v>
      </c>
      <c r="H47" s="85">
        <f>SUM(H38:H46)</f>
        <v>35000</v>
      </c>
    </row>
    <row r="48" spans="1:11" hidden="1" x14ac:dyDescent="0.25">
      <c r="B48" s="116" t="s">
        <v>28</v>
      </c>
      <c r="C48" s="120"/>
      <c r="D48" s="58"/>
      <c r="E48" s="44"/>
      <c r="F48" s="49"/>
      <c r="G48" s="76"/>
      <c r="H48" s="85"/>
    </row>
    <row r="49" spans="1:8" x14ac:dyDescent="0.25">
      <c r="B49" s="26" t="s">
        <v>7</v>
      </c>
      <c r="C49" s="34">
        <f>SUM(C34-C47)</f>
        <v>18800</v>
      </c>
      <c r="D49" s="43"/>
      <c r="E49" s="44"/>
      <c r="F49" s="50">
        <f>SUM(F34-F47)</f>
        <v>32250</v>
      </c>
      <c r="G49" s="77">
        <f>SUM(G34-G47)</f>
        <v>-4270</v>
      </c>
      <c r="H49" s="86">
        <f>SUM(H34-H47)</f>
        <v>3412.5</v>
      </c>
    </row>
    <row r="50" spans="1:8" hidden="1" x14ac:dyDescent="0.25">
      <c r="B50" s="122" t="s">
        <v>29</v>
      </c>
      <c r="C50" s="34"/>
      <c r="D50" s="43"/>
      <c r="E50" s="44"/>
      <c r="F50" s="50"/>
      <c r="G50" s="77"/>
      <c r="H50" s="121"/>
    </row>
    <row r="51" spans="1:8" ht="15.75" thickBot="1" x14ac:dyDescent="0.3">
      <c r="B51" s="9" t="s">
        <v>9</v>
      </c>
      <c r="C51" s="133">
        <f>SUM(C49/C11)</f>
        <v>0.1222366710013004</v>
      </c>
      <c r="D51" s="42"/>
      <c r="E51" s="45"/>
      <c r="F51" s="134">
        <f>SUM(F49/F11)</f>
        <v>0.16775032509752927</v>
      </c>
      <c r="G51" s="135">
        <f>SUM(G49/G11)</f>
        <v>-3.2662739998470129E-2</v>
      </c>
      <c r="H51" s="137">
        <f>SUM(H49/H11)</f>
        <v>2.088273540885795E-2</v>
      </c>
    </row>
    <row r="52" spans="1:8" x14ac:dyDescent="0.25">
      <c r="A52" s="3"/>
      <c r="B52" s="66" t="s">
        <v>21</v>
      </c>
      <c r="C52" s="67">
        <f>SUM(C47/C33)</f>
        <v>100055.76208178439</v>
      </c>
      <c r="D52" s="40"/>
      <c r="E52" s="40"/>
      <c r="F52" s="67">
        <f>SUM(F47/F33)</f>
        <v>100055.76208178439</v>
      </c>
      <c r="G52" s="67">
        <f>SUM(G47/G33)</f>
        <v>148895.21640091116</v>
      </c>
      <c r="H52" s="67">
        <f>SUM(H47/H33)</f>
        <v>148895.21640091116</v>
      </c>
    </row>
    <row r="53" spans="1:8" x14ac:dyDescent="0.25">
      <c r="A53" s="3"/>
      <c r="B53" s="6"/>
      <c r="C53" s="5"/>
      <c r="D53" s="64"/>
    </row>
    <row r="54" spans="1:8" x14ac:dyDescent="0.25">
      <c r="A54" s="3"/>
      <c r="B54" s="6"/>
      <c r="C54" s="5"/>
      <c r="D54" s="64"/>
    </row>
    <row r="55" spans="1:8" x14ac:dyDescent="0.25">
      <c r="A55" s="3"/>
      <c r="B55" s="6"/>
      <c r="C55" s="5"/>
      <c r="D55" s="64"/>
    </row>
    <row r="56" spans="1:8" x14ac:dyDescent="0.25">
      <c r="A56" s="3"/>
      <c r="B56" s="6"/>
      <c r="C56" s="5"/>
      <c r="D56" s="64"/>
    </row>
    <row r="57" spans="1:8" x14ac:dyDescent="0.25">
      <c r="A57" s="3"/>
      <c r="B57" s="6"/>
      <c r="C57" s="5"/>
      <c r="D57" s="64"/>
    </row>
    <row r="58" spans="1:8" x14ac:dyDescent="0.25">
      <c r="A58" s="3"/>
      <c r="B58" s="6"/>
      <c r="C58" s="5"/>
      <c r="D58" s="64"/>
    </row>
    <row r="59" spans="1:8" x14ac:dyDescent="0.25">
      <c r="A59" s="3"/>
      <c r="B59" s="6"/>
      <c r="C59" s="5"/>
      <c r="D59" s="64"/>
    </row>
    <row r="60" spans="1:8" x14ac:dyDescent="0.25">
      <c r="A60" s="3"/>
      <c r="B60" s="6"/>
      <c r="C60" s="5"/>
      <c r="D60" s="64"/>
    </row>
    <row r="61" spans="1:8" x14ac:dyDescent="0.25">
      <c r="A61" s="3"/>
      <c r="B61" s="6"/>
      <c r="C61" s="5"/>
      <c r="D61" s="64"/>
    </row>
    <row r="62" spans="1:8" x14ac:dyDescent="0.25">
      <c r="A62" s="3"/>
      <c r="B62" s="6"/>
      <c r="C62" s="5"/>
      <c r="D62" s="64"/>
    </row>
    <row r="63" spans="1:8" x14ac:dyDescent="0.25">
      <c r="A63" s="3"/>
      <c r="B63" s="6"/>
      <c r="C63" s="5"/>
      <c r="D63" s="64"/>
    </row>
    <row r="64" spans="1:8" x14ac:dyDescent="0.25">
      <c r="A64" s="3"/>
      <c r="B64" s="6"/>
      <c r="C64" s="5"/>
      <c r="D64" s="64"/>
    </row>
    <row r="65" spans="1:4" x14ac:dyDescent="0.25">
      <c r="A65" s="3"/>
      <c r="B65" s="6"/>
      <c r="C65" s="5"/>
      <c r="D65" s="64"/>
    </row>
    <row r="66" spans="1:4" x14ac:dyDescent="0.25">
      <c r="A66" s="3"/>
      <c r="B66" s="6"/>
      <c r="C66" s="5"/>
      <c r="D66" s="64"/>
    </row>
    <row r="67" spans="1:4" x14ac:dyDescent="0.25">
      <c r="A67" s="3"/>
      <c r="B67" s="6"/>
      <c r="C67" s="5"/>
      <c r="D67" s="64"/>
    </row>
    <row r="68" spans="1:4" x14ac:dyDescent="0.25">
      <c r="A68" s="3"/>
      <c r="B68" s="6"/>
      <c r="C68" s="5"/>
      <c r="D68" s="64"/>
    </row>
    <row r="69" spans="1:4" x14ac:dyDescent="0.25">
      <c r="A69" s="3"/>
      <c r="B69" s="6"/>
      <c r="C69" s="5"/>
      <c r="D69" s="64"/>
    </row>
    <row r="70" spans="1:4" x14ac:dyDescent="0.25">
      <c r="A70" s="3"/>
      <c r="B70" s="6"/>
      <c r="C70" s="5"/>
      <c r="D70" s="64"/>
    </row>
    <row r="71" spans="1:4" x14ac:dyDescent="0.25">
      <c r="A71" s="3"/>
      <c r="B71" s="6"/>
      <c r="C71" s="5"/>
      <c r="D71" s="64"/>
    </row>
    <row r="72" spans="1:4" x14ac:dyDescent="0.25">
      <c r="A72" s="3"/>
      <c r="B72" s="6"/>
      <c r="C72" s="5"/>
      <c r="D72" s="64"/>
    </row>
    <row r="73" spans="1:4" x14ac:dyDescent="0.25">
      <c r="A73" s="3"/>
      <c r="B73" s="6"/>
      <c r="C73" s="5"/>
      <c r="D73" s="64"/>
    </row>
    <row r="74" spans="1:4" x14ac:dyDescent="0.25">
      <c r="A74" s="3"/>
      <c r="B74" s="6"/>
      <c r="C74" s="5"/>
      <c r="D74" s="64"/>
    </row>
    <row r="75" spans="1:4" x14ac:dyDescent="0.25">
      <c r="A75" s="3"/>
      <c r="B75" s="6"/>
      <c r="C75" s="5"/>
      <c r="D75" s="64"/>
    </row>
    <row r="76" spans="1:4" x14ac:dyDescent="0.25">
      <c r="A76" s="3"/>
      <c r="B76" s="6"/>
      <c r="C76" s="5"/>
      <c r="D76" s="64"/>
    </row>
    <row r="77" spans="1:4" x14ac:dyDescent="0.25">
      <c r="A77" s="3"/>
      <c r="B77" s="6"/>
      <c r="C77" s="5"/>
      <c r="D77" s="64"/>
    </row>
    <row r="78" spans="1:4" x14ac:dyDescent="0.25">
      <c r="A78" s="3"/>
      <c r="B78" s="6"/>
      <c r="C78" s="5"/>
      <c r="D78" s="64"/>
    </row>
    <row r="79" spans="1:4" x14ac:dyDescent="0.25">
      <c r="A79" s="3"/>
      <c r="B79" s="6"/>
      <c r="C79" s="5"/>
      <c r="D79" s="64"/>
    </row>
    <row r="80" spans="1:4" x14ac:dyDescent="0.25">
      <c r="A80" s="3"/>
      <c r="B80" s="6"/>
      <c r="C80" s="5"/>
      <c r="D80" s="64"/>
    </row>
    <row r="81" spans="1:4" x14ac:dyDescent="0.25">
      <c r="A81" s="3"/>
      <c r="B81" s="6"/>
      <c r="C81" s="5"/>
      <c r="D81" s="64"/>
    </row>
    <row r="82" spans="1:4" x14ac:dyDescent="0.25">
      <c r="A82" s="3"/>
      <c r="B82" s="6"/>
      <c r="C82" s="5"/>
      <c r="D82" s="64"/>
    </row>
    <row r="83" spans="1:4" x14ac:dyDescent="0.25">
      <c r="A83" s="3"/>
      <c r="B83" s="6"/>
      <c r="C83" s="5"/>
      <c r="D83" s="64"/>
    </row>
    <row r="84" spans="1:4" x14ac:dyDescent="0.25">
      <c r="A84" s="3"/>
      <c r="B84" s="6"/>
      <c r="C84" s="5"/>
      <c r="D84" s="64"/>
    </row>
    <row r="85" spans="1:4" x14ac:dyDescent="0.25">
      <c r="A85" s="3"/>
      <c r="B85" s="6"/>
      <c r="C85" s="5"/>
      <c r="D85" s="64"/>
    </row>
    <row r="86" spans="1:4" x14ac:dyDescent="0.25">
      <c r="A86" s="3"/>
      <c r="B86" s="6"/>
      <c r="C86" s="5"/>
      <c r="D86" s="64"/>
    </row>
    <row r="87" spans="1:4" x14ac:dyDescent="0.25">
      <c r="A87" s="3"/>
      <c r="B87" s="6"/>
      <c r="C87" s="5"/>
      <c r="D87" s="64"/>
    </row>
    <row r="88" spans="1:4" x14ac:dyDescent="0.25">
      <c r="A88" s="3"/>
      <c r="B88" s="6"/>
      <c r="C88" s="5"/>
      <c r="D88" s="64"/>
    </row>
    <row r="89" spans="1:4" x14ac:dyDescent="0.25">
      <c r="A89" s="3"/>
      <c r="B89" s="6"/>
      <c r="C89" s="5"/>
      <c r="D89" s="64"/>
    </row>
    <row r="90" spans="1:4" x14ac:dyDescent="0.25">
      <c r="A90" s="3"/>
      <c r="B90" s="6"/>
      <c r="C90" s="5"/>
      <c r="D90" s="64"/>
    </row>
    <row r="91" spans="1:4" x14ac:dyDescent="0.25">
      <c r="A91" s="3"/>
      <c r="B91" s="6"/>
      <c r="C91" s="5"/>
      <c r="D91" s="64"/>
    </row>
    <row r="92" spans="1:4" x14ac:dyDescent="0.25">
      <c r="A92" s="3"/>
      <c r="B92" s="6"/>
      <c r="C92" s="5"/>
      <c r="D92" s="64"/>
    </row>
    <row r="93" spans="1:4" x14ac:dyDescent="0.25">
      <c r="A93" s="3"/>
      <c r="B93" s="6"/>
      <c r="C93" s="5"/>
      <c r="D93" s="64"/>
    </row>
    <row r="94" spans="1:4" x14ac:dyDescent="0.25">
      <c r="A94" s="3"/>
      <c r="B94" s="6"/>
      <c r="C94" s="5"/>
      <c r="D94" s="64"/>
    </row>
    <row r="95" spans="1:4" x14ac:dyDescent="0.25">
      <c r="A95" s="3"/>
      <c r="B95" s="6"/>
      <c r="C95" s="5"/>
      <c r="D95" s="64"/>
    </row>
    <row r="96" spans="1:4" x14ac:dyDescent="0.25">
      <c r="A96" s="3"/>
      <c r="B96" s="6"/>
      <c r="C96" s="5"/>
      <c r="D96" s="64"/>
    </row>
    <row r="97" spans="1:4" x14ac:dyDescent="0.25">
      <c r="A97" s="3"/>
      <c r="B97" s="6"/>
      <c r="C97" s="5"/>
      <c r="D97" s="64"/>
    </row>
    <row r="98" spans="1:4" x14ac:dyDescent="0.25">
      <c r="A98" s="3"/>
      <c r="B98" s="6"/>
      <c r="C98" s="5"/>
      <c r="D98" s="64"/>
    </row>
    <row r="99" spans="1:4" x14ac:dyDescent="0.25">
      <c r="A99" s="3"/>
      <c r="B99" s="6"/>
      <c r="C99" s="5"/>
      <c r="D99" s="64"/>
    </row>
    <row r="100" spans="1:4" x14ac:dyDescent="0.25">
      <c r="A100" s="3"/>
      <c r="B100" s="6"/>
      <c r="C100" s="5"/>
      <c r="D100" s="64"/>
    </row>
    <row r="101" spans="1:4" x14ac:dyDescent="0.25">
      <c r="A101" s="3"/>
      <c r="B101" s="6"/>
      <c r="C101" s="5"/>
      <c r="D101" s="64"/>
    </row>
    <row r="102" spans="1:4" x14ac:dyDescent="0.25">
      <c r="A102" s="3"/>
      <c r="B102" s="6"/>
      <c r="C102" s="5"/>
      <c r="D102" s="64"/>
    </row>
    <row r="103" spans="1:4" x14ac:dyDescent="0.25">
      <c r="A103" s="3"/>
      <c r="B103" s="6"/>
      <c r="C103" s="5"/>
      <c r="D103" s="64"/>
    </row>
    <row r="104" spans="1:4" x14ac:dyDescent="0.25">
      <c r="A104" s="3"/>
      <c r="B104" s="6"/>
      <c r="C104" s="5"/>
      <c r="D104" s="64"/>
    </row>
    <row r="105" spans="1:4" x14ac:dyDescent="0.25">
      <c r="A105" s="3"/>
      <c r="B105" s="6"/>
      <c r="C105" s="5"/>
      <c r="D105" s="64"/>
    </row>
    <row r="106" spans="1:4" x14ac:dyDescent="0.25">
      <c r="A106" s="3"/>
      <c r="B106" s="6"/>
      <c r="C106" s="5"/>
      <c r="D106" s="64"/>
    </row>
    <row r="107" spans="1:4" x14ac:dyDescent="0.25">
      <c r="A107" s="3"/>
      <c r="B107" s="6"/>
      <c r="C107" s="5"/>
      <c r="D107" s="64"/>
    </row>
    <row r="108" spans="1:4" x14ac:dyDescent="0.25">
      <c r="A108" s="3"/>
      <c r="B108" s="6"/>
      <c r="C108" s="5"/>
      <c r="D108" s="64"/>
    </row>
    <row r="109" spans="1:4" x14ac:dyDescent="0.25">
      <c r="A109" s="3"/>
      <c r="B109" s="6"/>
      <c r="C109" s="5"/>
      <c r="D109" s="64"/>
    </row>
    <row r="110" spans="1:4" x14ac:dyDescent="0.25">
      <c r="A110" s="3"/>
      <c r="B110" s="6"/>
      <c r="C110" s="5"/>
      <c r="D110" s="64"/>
    </row>
    <row r="111" spans="1:4" x14ac:dyDescent="0.25">
      <c r="A111" s="3"/>
      <c r="B111" s="6"/>
      <c r="C111" s="5"/>
      <c r="D111" s="64"/>
    </row>
    <row r="112" spans="1:4" x14ac:dyDescent="0.25">
      <c r="A112" s="3"/>
      <c r="B112" s="6"/>
      <c r="C112" s="5"/>
      <c r="D112" s="64"/>
    </row>
    <row r="113" spans="1:4" x14ac:dyDescent="0.25">
      <c r="A113" s="3"/>
      <c r="B113" s="6"/>
      <c r="C113" s="5"/>
      <c r="D113" s="64"/>
    </row>
    <row r="114" spans="1:4" x14ac:dyDescent="0.25">
      <c r="A114" s="3"/>
      <c r="B114" s="6"/>
      <c r="C114" s="5"/>
      <c r="D114" s="64"/>
    </row>
    <row r="115" spans="1:4" x14ac:dyDescent="0.25">
      <c r="A115" s="3"/>
      <c r="B115" s="6"/>
      <c r="C115" s="5"/>
      <c r="D115" s="64"/>
    </row>
    <row r="116" spans="1:4" x14ac:dyDescent="0.25">
      <c r="A116" s="3"/>
      <c r="B116" s="6"/>
      <c r="C116" s="5"/>
      <c r="D116" s="64"/>
    </row>
    <row r="117" spans="1:4" x14ac:dyDescent="0.25">
      <c r="A117" s="3"/>
      <c r="B117" s="6"/>
      <c r="C117" s="5"/>
      <c r="D117" s="64"/>
    </row>
    <row r="118" spans="1:4" x14ac:dyDescent="0.25">
      <c r="A118" s="3"/>
      <c r="B118" s="6"/>
      <c r="C118" s="5"/>
      <c r="D118" s="64"/>
    </row>
    <row r="119" spans="1:4" x14ac:dyDescent="0.25">
      <c r="A119" s="3"/>
      <c r="B119" s="6"/>
      <c r="C119" s="5"/>
      <c r="D119" s="64"/>
    </row>
    <row r="120" spans="1:4" x14ac:dyDescent="0.25">
      <c r="A120" s="3"/>
      <c r="B120" s="6"/>
      <c r="C120" s="5"/>
      <c r="D120" s="64"/>
    </row>
    <row r="121" spans="1:4" x14ac:dyDescent="0.25">
      <c r="A121" s="3"/>
      <c r="B121" s="6"/>
      <c r="C121" s="5"/>
      <c r="D121" s="64"/>
    </row>
    <row r="122" spans="1:4" x14ac:dyDescent="0.25">
      <c r="A122" s="3"/>
      <c r="B122" s="6"/>
      <c r="C122" s="5"/>
      <c r="D122" s="64"/>
    </row>
    <row r="123" spans="1:4" x14ac:dyDescent="0.25">
      <c r="A123" s="3"/>
      <c r="B123" s="6"/>
      <c r="C123" s="5"/>
      <c r="D123" s="64"/>
    </row>
    <row r="124" spans="1:4" x14ac:dyDescent="0.25">
      <c r="A124" s="3"/>
      <c r="B124" s="6"/>
      <c r="C124" s="5"/>
      <c r="D124" s="64"/>
    </row>
    <row r="125" spans="1:4" x14ac:dyDescent="0.25">
      <c r="A125" s="3"/>
      <c r="B125" s="6"/>
      <c r="C125" s="5"/>
      <c r="D125" s="64"/>
    </row>
    <row r="126" spans="1:4" x14ac:dyDescent="0.25">
      <c r="A126" s="3"/>
      <c r="B126" s="6"/>
      <c r="C126" s="5"/>
      <c r="D126" s="64"/>
    </row>
    <row r="127" spans="1:4" x14ac:dyDescent="0.25">
      <c r="A127" s="3"/>
      <c r="B127" s="6"/>
      <c r="C127" s="5"/>
      <c r="D127" s="64"/>
    </row>
    <row r="128" spans="1:4" x14ac:dyDescent="0.25">
      <c r="A128" s="3"/>
      <c r="B128" s="6"/>
      <c r="C128" s="5"/>
      <c r="D128" s="64"/>
    </row>
    <row r="129" spans="1:4" x14ac:dyDescent="0.25">
      <c r="A129" s="3"/>
      <c r="B129" s="6"/>
      <c r="C129" s="5"/>
      <c r="D129" s="64"/>
    </row>
    <row r="130" spans="1:4" x14ac:dyDescent="0.25">
      <c r="A130" s="3"/>
      <c r="B130" s="6"/>
      <c r="C130" s="5"/>
      <c r="D130" s="64"/>
    </row>
    <row r="131" spans="1:4" x14ac:dyDescent="0.25">
      <c r="A131" s="3"/>
      <c r="B131" s="6"/>
      <c r="C131" s="5"/>
      <c r="D131" s="64"/>
    </row>
    <row r="132" spans="1:4" x14ac:dyDescent="0.25">
      <c r="A132" s="3"/>
      <c r="B132" s="6"/>
      <c r="C132" s="5"/>
      <c r="D132" s="64"/>
    </row>
    <row r="133" spans="1:4" x14ac:dyDescent="0.25">
      <c r="A133" s="3"/>
      <c r="B133" s="6"/>
      <c r="C133" s="5"/>
      <c r="D133" s="64"/>
    </row>
    <row r="134" spans="1:4" x14ac:dyDescent="0.25">
      <c r="A134" s="3"/>
      <c r="B134" s="6"/>
      <c r="C134" s="5"/>
      <c r="D134" s="64"/>
    </row>
    <row r="135" spans="1:4" x14ac:dyDescent="0.25">
      <c r="A135" s="3"/>
      <c r="B135" s="6"/>
      <c r="C135" s="5"/>
      <c r="D135" s="64"/>
    </row>
    <row r="136" spans="1:4" x14ac:dyDescent="0.25">
      <c r="A136" s="3"/>
      <c r="B136" s="6"/>
      <c r="C136" s="5"/>
      <c r="D136" s="64"/>
    </row>
    <row r="137" spans="1:4" x14ac:dyDescent="0.25">
      <c r="A137" s="3"/>
      <c r="B137" s="6"/>
      <c r="C137" s="5"/>
      <c r="D137" s="64"/>
    </row>
    <row r="138" spans="1:4" x14ac:dyDescent="0.25">
      <c r="A138" s="3"/>
      <c r="B138" s="6"/>
      <c r="C138" s="5"/>
      <c r="D138" s="64"/>
    </row>
    <row r="139" spans="1:4" x14ac:dyDescent="0.25">
      <c r="A139" s="3"/>
      <c r="B139" s="6"/>
      <c r="C139" s="5"/>
      <c r="D139" s="64"/>
    </row>
    <row r="140" spans="1:4" x14ac:dyDescent="0.25">
      <c r="A140" s="3"/>
      <c r="B140" s="6"/>
      <c r="C140" s="5"/>
      <c r="D140" s="64"/>
    </row>
    <row r="141" spans="1:4" x14ac:dyDescent="0.25">
      <c r="A141" s="3"/>
      <c r="B141" s="6"/>
      <c r="C141" s="5"/>
      <c r="D141" s="64"/>
    </row>
    <row r="142" spans="1:4" x14ac:dyDescent="0.25">
      <c r="A142" s="3"/>
      <c r="B142" s="6"/>
      <c r="C142" s="5"/>
      <c r="D142" s="64"/>
    </row>
    <row r="143" spans="1:4" x14ac:dyDescent="0.25">
      <c r="A143" s="3"/>
      <c r="B143" s="6"/>
      <c r="C143" s="5"/>
      <c r="D143" s="64"/>
    </row>
    <row r="144" spans="1:4" x14ac:dyDescent="0.25">
      <c r="A144" s="3"/>
      <c r="B144" s="6"/>
      <c r="C144" s="5"/>
      <c r="D144" s="64"/>
    </row>
    <row r="145" spans="1:4" x14ac:dyDescent="0.25">
      <c r="A145" s="3"/>
      <c r="B145" s="6"/>
      <c r="C145" s="5"/>
      <c r="D145" s="64"/>
    </row>
    <row r="146" spans="1:4" x14ac:dyDescent="0.25">
      <c r="A146" s="3"/>
      <c r="B146" s="6"/>
      <c r="C146" s="5"/>
      <c r="D146" s="64"/>
    </row>
    <row r="147" spans="1:4" x14ac:dyDescent="0.25">
      <c r="A147" s="3"/>
      <c r="B147" s="6"/>
      <c r="C147" s="5"/>
      <c r="D147" s="64"/>
    </row>
    <row r="148" spans="1:4" x14ac:dyDescent="0.25">
      <c r="A148" s="3"/>
      <c r="B148" s="6"/>
      <c r="C148" s="5"/>
      <c r="D148" s="64"/>
    </row>
    <row r="149" spans="1:4" x14ac:dyDescent="0.25">
      <c r="A149" s="3"/>
      <c r="B149" s="6"/>
      <c r="C149" s="5"/>
      <c r="D149" s="64"/>
    </row>
    <row r="150" spans="1:4" x14ac:dyDescent="0.25">
      <c r="A150" s="3"/>
      <c r="B150" s="6"/>
      <c r="C150" s="5"/>
      <c r="D150" s="64"/>
    </row>
    <row r="151" spans="1:4" x14ac:dyDescent="0.25">
      <c r="A151" s="3"/>
      <c r="B151" s="6"/>
      <c r="C151" s="5"/>
      <c r="D151" s="64"/>
    </row>
    <row r="152" spans="1:4" x14ac:dyDescent="0.25">
      <c r="A152" s="3"/>
      <c r="B152" s="6"/>
      <c r="C152" s="5"/>
      <c r="D152" s="64"/>
    </row>
    <row r="153" spans="1:4" x14ac:dyDescent="0.25">
      <c r="A153" s="3"/>
      <c r="B153" s="6"/>
      <c r="C153" s="5"/>
      <c r="D153" s="64"/>
    </row>
    <row r="154" spans="1:4" x14ac:dyDescent="0.25">
      <c r="A154" s="3"/>
      <c r="B154" s="6"/>
      <c r="C154" s="5"/>
      <c r="D154" s="64"/>
    </row>
    <row r="155" spans="1:4" x14ac:dyDescent="0.25">
      <c r="A155" s="3"/>
      <c r="B155" s="6"/>
      <c r="C155" s="5"/>
      <c r="D155" s="64"/>
    </row>
    <row r="156" spans="1:4" x14ac:dyDescent="0.25">
      <c r="A156" s="3"/>
      <c r="B156" s="6"/>
      <c r="C156" s="5"/>
      <c r="D156" s="64"/>
    </row>
    <row r="157" spans="1:4" x14ac:dyDescent="0.25">
      <c r="A157" s="3"/>
      <c r="B157" s="6"/>
      <c r="C157" s="5"/>
      <c r="D157" s="64"/>
    </row>
    <row r="158" spans="1:4" x14ac:dyDescent="0.25">
      <c r="A158" s="3"/>
      <c r="B158" s="6"/>
      <c r="C158" s="5"/>
      <c r="D158" s="64"/>
    </row>
    <row r="159" spans="1:4" x14ac:dyDescent="0.25">
      <c r="A159" s="3"/>
      <c r="B159" s="6"/>
      <c r="C159" s="5"/>
      <c r="D159" s="64"/>
    </row>
    <row r="160" spans="1:4" x14ac:dyDescent="0.25">
      <c r="A160" s="3"/>
      <c r="B160" s="6"/>
      <c r="C160" s="5"/>
      <c r="D160" s="64"/>
    </row>
    <row r="161" spans="1:4" x14ac:dyDescent="0.25">
      <c r="A161" s="3"/>
      <c r="B161" s="6"/>
      <c r="C161" s="5"/>
      <c r="D161" s="64"/>
    </row>
    <row r="162" spans="1:4" x14ac:dyDescent="0.25">
      <c r="A162" s="3"/>
      <c r="B162" s="6"/>
      <c r="C162" s="5"/>
      <c r="D162" s="64"/>
    </row>
    <row r="163" spans="1:4" x14ac:dyDescent="0.25">
      <c r="A163" s="3"/>
      <c r="B163" s="6"/>
      <c r="C163" s="5"/>
      <c r="D163" s="64"/>
    </row>
    <row r="164" spans="1:4" x14ac:dyDescent="0.25">
      <c r="A164" s="3"/>
      <c r="B164" s="6"/>
      <c r="C164" s="5"/>
      <c r="D164" s="64"/>
    </row>
    <row r="165" spans="1:4" x14ac:dyDescent="0.25">
      <c r="A165" s="3"/>
      <c r="B165" s="6"/>
      <c r="C165" s="5"/>
      <c r="D165" s="64"/>
    </row>
    <row r="166" spans="1:4" x14ac:dyDescent="0.25">
      <c r="A166" s="3"/>
      <c r="B166" s="6"/>
      <c r="C166" s="5"/>
      <c r="D166" s="64"/>
    </row>
    <row r="167" spans="1:4" x14ac:dyDescent="0.25">
      <c r="A167" s="3"/>
      <c r="B167" s="6"/>
      <c r="C167" s="5"/>
      <c r="D167" s="64"/>
    </row>
    <row r="168" spans="1:4" x14ac:dyDescent="0.25">
      <c r="A168" s="3"/>
      <c r="B168" s="6"/>
      <c r="C168" s="5"/>
      <c r="D168" s="64"/>
    </row>
    <row r="169" spans="1:4" x14ac:dyDescent="0.25">
      <c r="A169" s="3"/>
      <c r="B169" s="6"/>
      <c r="C169" s="5"/>
      <c r="D169" s="64"/>
    </row>
    <row r="170" spans="1:4" x14ac:dyDescent="0.25">
      <c r="A170" s="3"/>
      <c r="B170" s="6"/>
      <c r="C170" s="5"/>
      <c r="D170" s="64"/>
    </row>
    <row r="171" spans="1:4" x14ac:dyDescent="0.25">
      <c r="A171" s="3"/>
      <c r="B171" s="6"/>
      <c r="C171" s="5"/>
      <c r="D171" s="64"/>
    </row>
    <row r="172" spans="1:4" x14ac:dyDescent="0.25">
      <c r="A172" s="3"/>
      <c r="B172" s="6"/>
      <c r="C172" s="5"/>
      <c r="D172" s="64"/>
    </row>
    <row r="173" spans="1:4" x14ac:dyDescent="0.25">
      <c r="A173" s="3"/>
      <c r="B173" s="6"/>
      <c r="C173" s="5"/>
      <c r="D173" s="64"/>
    </row>
    <row r="174" spans="1:4" x14ac:dyDescent="0.25">
      <c r="A174" s="3"/>
      <c r="B174" s="6"/>
      <c r="C174" s="5"/>
      <c r="D174" s="64"/>
    </row>
    <row r="175" spans="1:4" x14ac:dyDescent="0.25">
      <c r="A175" s="3"/>
      <c r="B175" s="6"/>
      <c r="C175" s="5"/>
      <c r="D175" s="64"/>
    </row>
    <row r="176" spans="1:4" x14ac:dyDescent="0.25">
      <c r="A176" s="3"/>
      <c r="B176" s="6"/>
      <c r="C176" s="5"/>
      <c r="D176" s="64"/>
    </row>
    <row r="177" spans="1:4" x14ac:dyDescent="0.25">
      <c r="A177" s="3"/>
      <c r="B177" s="6"/>
      <c r="C177" s="5"/>
      <c r="D177" s="64"/>
    </row>
    <row r="178" spans="1:4" x14ac:dyDescent="0.25">
      <c r="A178" s="3"/>
      <c r="B178" s="6"/>
      <c r="C178" s="5"/>
      <c r="D178" s="64"/>
    </row>
    <row r="179" spans="1:4" x14ac:dyDescent="0.25">
      <c r="A179" s="3"/>
      <c r="B179" s="6"/>
      <c r="C179" s="5"/>
      <c r="D179" s="64"/>
    </row>
    <row r="180" spans="1:4" x14ac:dyDescent="0.25">
      <c r="A180" s="3"/>
      <c r="B180" s="6"/>
      <c r="C180" s="5"/>
      <c r="D180" s="64"/>
    </row>
    <row r="181" spans="1:4" x14ac:dyDescent="0.25">
      <c r="A181" s="3"/>
      <c r="B181" s="6"/>
      <c r="C181" s="5"/>
      <c r="D181" s="64"/>
    </row>
    <row r="182" spans="1:4" x14ac:dyDescent="0.25">
      <c r="A182" s="3"/>
      <c r="B182" s="6"/>
      <c r="C182" s="5"/>
      <c r="D182" s="64"/>
    </row>
    <row r="183" spans="1:4" x14ac:dyDescent="0.25">
      <c r="A183" s="3"/>
      <c r="B183" s="6"/>
      <c r="C183" s="5"/>
      <c r="D183" s="64"/>
    </row>
    <row r="184" spans="1:4" x14ac:dyDescent="0.25">
      <c r="A184" s="3"/>
      <c r="B184" s="6"/>
      <c r="C184" s="5"/>
      <c r="D184" s="64"/>
    </row>
    <row r="185" spans="1:4" x14ac:dyDescent="0.25">
      <c r="A185" s="3"/>
      <c r="B185" s="6"/>
      <c r="C185" s="5"/>
      <c r="D185" s="64"/>
    </row>
    <row r="186" spans="1:4" x14ac:dyDescent="0.25">
      <c r="A186" s="3"/>
      <c r="B186" s="6"/>
      <c r="C186" s="5"/>
      <c r="D186" s="64"/>
    </row>
    <row r="187" spans="1:4" x14ac:dyDescent="0.25">
      <c r="A187" s="3"/>
      <c r="B187" s="6"/>
      <c r="C187" s="5"/>
      <c r="D187" s="64"/>
    </row>
    <row r="188" spans="1:4" x14ac:dyDescent="0.25">
      <c r="A188" s="3"/>
      <c r="B188" s="6"/>
      <c r="C188" s="5"/>
      <c r="D188" s="64"/>
    </row>
    <row r="189" spans="1:4" x14ac:dyDescent="0.25">
      <c r="A189" s="3"/>
      <c r="B189" s="6"/>
      <c r="C189" s="5"/>
      <c r="D189" s="64"/>
    </row>
    <row r="190" spans="1:4" x14ac:dyDescent="0.25">
      <c r="A190" s="3"/>
      <c r="B190" s="6"/>
      <c r="C190" s="5"/>
      <c r="D190" s="64"/>
    </row>
    <row r="191" spans="1:4" x14ac:dyDescent="0.25">
      <c r="A191" s="3"/>
      <c r="B191" s="6"/>
      <c r="C191" s="5"/>
      <c r="D191" s="64"/>
    </row>
    <row r="192" spans="1:4" x14ac:dyDescent="0.25">
      <c r="A192" s="3"/>
      <c r="B192" s="6"/>
      <c r="C192" s="5"/>
      <c r="D192" s="64"/>
    </row>
    <row r="193" spans="1:4" x14ac:dyDescent="0.25">
      <c r="A193" s="3"/>
      <c r="B193" s="6"/>
      <c r="C193" s="5"/>
      <c r="D193" s="64"/>
    </row>
    <row r="194" spans="1:4" x14ac:dyDescent="0.25">
      <c r="A194" s="3"/>
      <c r="B194" s="6"/>
      <c r="C194" s="5"/>
      <c r="D194" s="64"/>
    </row>
    <row r="195" spans="1:4" x14ac:dyDescent="0.25">
      <c r="A195" s="3"/>
      <c r="B195" s="6"/>
      <c r="C195" s="5"/>
      <c r="D195" s="64"/>
    </row>
    <row r="196" spans="1:4" x14ac:dyDescent="0.25">
      <c r="A196" s="3"/>
      <c r="B196" s="6"/>
      <c r="C196" s="5"/>
      <c r="D196" s="64"/>
    </row>
    <row r="197" spans="1:4" x14ac:dyDescent="0.25">
      <c r="C197" s="15"/>
    </row>
  </sheetData>
  <sheetProtection algorithmName="SHA-512" hashValue="i8jvJRRNeKrVjYX0pCg3BXAxOrr8HZ3jPJPDIVeRNPe1V9emgm8GMYop/dzRbfF4ea9lFG8DFNHcVqtrs1fKWg==" saltValue="6M0I7ujzkF6VEUYNgBB00A==" spinCount="100000" sheet="1" objects="1" scenarios="1"/>
  <pageMargins left="0.7" right="0.7" top="0.75" bottom="0.75" header="0.3" footer="0.3"/>
  <pageSetup paperSize="5" orientation="landscape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8F0C-C9EB-4F8B-94CD-75DCC9909C34}">
  <sheetPr codeName="Sheet3"/>
  <dimension ref="A1:L197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J55" sqref="J55"/>
    </sheetView>
  </sheetViews>
  <sheetFormatPr defaultRowHeight="15" x14ac:dyDescent="0.25"/>
  <cols>
    <col min="1" max="1" width="6.140625" style="23" customWidth="1"/>
    <col min="2" max="2" width="46.7109375" customWidth="1"/>
    <col min="3" max="3" width="16.28515625" style="12" customWidth="1"/>
    <col min="4" max="4" width="13.85546875" style="59" customWidth="1"/>
    <col min="5" max="5" width="23.42578125" style="59" customWidth="1"/>
    <col min="6" max="6" width="15.5703125" style="30" customWidth="1"/>
    <col min="7" max="7" width="15.42578125" style="30" customWidth="1"/>
    <col min="8" max="8" width="16.5703125" style="30" customWidth="1"/>
    <col min="9" max="11" width="12.7109375" style="4" customWidth="1"/>
  </cols>
  <sheetData>
    <row r="1" spans="1:12" s="4" customFormat="1" ht="31.5" x14ac:dyDescent="0.5">
      <c r="A1" s="13"/>
      <c r="B1" s="131" t="s">
        <v>38</v>
      </c>
      <c r="C1" s="10"/>
      <c r="D1" s="59"/>
      <c r="E1" s="59"/>
      <c r="F1" s="30"/>
      <c r="G1" s="30"/>
      <c r="H1" s="30"/>
      <c r="L1" s="13"/>
    </row>
    <row r="2" spans="1:12" s="4" customFormat="1" x14ac:dyDescent="0.25">
      <c r="A2" s="13"/>
      <c r="C2" s="11"/>
      <c r="D2" s="59"/>
      <c r="E2" s="59"/>
      <c r="F2" s="30"/>
      <c r="G2" s="30"/>
      <c r="H2" s="46"/>
      <c r="L2" s="13"/>
    </row>
    <row r="3" spans="1:12" s="4" customFormat="1" x14ac:dyDescent="0.25">
      <c r="A3" s="13"/>
      <c r="B3" s="128" t="s">
        <v>36</v>
      </c>
      <c r="C3" s="129">
        <v>15.38</v>
      </c>
      <c r="D3" s="59"/>
      <c r="E3" s="59"/>
      <c r="F3" s="30"/>
      <c r="G3" s="30"/>
      <c r="H3" s="46"/>
      <c r="L3" s="13"/>
    </row>
    <row r="4" spans="1:12" s="4" customFormat="1" ht="15.75" thickBot="1" x14ac:dyDescent="0.3">
      <c r="A4" s="13"/>
      <c r="C4" s="11"/>
      <c r="D4" s="59"/>
      <c r="E4" s="59"/>
      <c r="F4" s="30"/>
      <c r="G4" s="30"/>
      <c r="H4" s="88" t="s">
        <v>22</v>
      </c>
      <c r="L4" s="13"/>
    </row>
    <row r="5" spans="1:12" s="1" customFormat="1" ht="28.5" customHeight="1" x14ac:dyDescent="0.25">
      <c r="A5" s="100"/>
      <c r="B5" s="95"/>
      <c r="C5" s="29" t="s">
        <v>14</v>
      </c>
      <c r="D5" s="101" t="s">
        <v>15</v>
      </c>
      <c r="E5" s="101" t="s">
        <v>16</v>
      </c>
      <c r="F5" s="102" t="s">
        <v>17</v>
      </c>
      <c r="G5" s="103" t="s">
        <v>18</v>
      </c>
      <c r="H5" s="110" t="s">
        <v>19</v>
      </c>
      <c r="I5" s="100"/>
      <c r="J5" s="95"/>
      <c r="K5" s="95"/>
    </row>
    <row r="6" spans="1:12" s="96" customFormat="1" ht="17.25" customHeight="1" x14ac:dyDescent="0.25">
      <c r="C6" s="94"/>
      <c r="D6" s="104"/>
      <c r="E6" s="104"/>
      <c r="F6" s="105"/>
      <c r="G6" s="105"/>
      <c r="H6" s="111"/>
      <c r="I6" s="114"/>
    </row>
    <row r="7" spans="1:12" x14ac:dyDescent="0.25">
      <c r="A7" s="97"/>
      <c r="B7" s="98" t="s">
        <v>0</v>
      </c>
      <c r="C7" s="91"/>
      <c r="D7" s="90" t="s">
        <v>23</v>
      </c>
      <c r="E7" s="90" t="s">
        <v>23</v>
      </c>
      <c r="F7" s="53"/>
      <c r="G7" s="73"/>
      <c r="H7" s="112"/>
      <c r="I7" s="97"/>
      <c r="J7" s="99"/>
      <c r="K7" s="99"/>
    </row>
    <row r="8" spans="1:12" x14ac:dyDescent="0.25">
      <c r="A8" s="25">
        <v>4010</v>
      </c>
      <c r="B8" s="8" t="s">
        <v>13</v>
      </c>
      <c r="C8" s="36">
        <v>153800</v>
      </c>
      <c r="D8" s="60">
        <v>0.5</v>
      </c>
      <c r="E8" s="60">
        <v>-0.15</v>
      </c>
      <c r="F8" s="48">
        <f>SUM(C8+(C8*D8))</f>
        <v>230700</v>
      </c>
      <c r="G8" s="69">
        <f>SUM(C8+(C8*E8))</f>
        <v>130730</v>
      </c>
      <c r="H8" s="113">
        <f>SUM(F8+(F8*E8))</f>
        <v>196095</v>
      </c>
      <c r="I8" s="13"/>
    </row>
    <row r="9" spans="1:12" hidden="1" x14ac:dyDescent="0.25">
      <c r="A9" s="25"/>
      <c r="B9" s="106" t="s">
        <v>24</v>
      </c>
      <c r="C9" s="109"/>
      <c r="D9" s="60"/>
      <c r="E9" s="60"/>
      <c r="F9" s="48"/>
      <c r="G9" s="69"/>
      <c r="H9" s="113"/>
      <c r="I9" s="13"/>
    </row>
    <row r="10" spans="1:12" hidden="1" x14ac:dyDescent="0.25">
      <c r="B10" s="106" t="s">
        <v>24</v>
      </c>
      <c r="C10" s="109" t="e">
        <f>SUM(#REF!)</f>
        <v>#REF!</v>
      </c>
      <c r="D10" s="107"/>
      <c r="E10" s="108"/>
      <c r="F10" s="48"/>
      <c r="G10" s="69"/>
      <c r="H10" s="87"/>
    </row>
    <row r="11" spans="1:12" x14ac:dyDescent="0.25">
      <c r="B11" s="16" t="s">
        <v>6</v>
      </c>
      <c r="C11" s="37">
        <f>SUM(C8:C9)</f>
        <v>153800</v>
      </c>
      <c r="D11" s="56"/>
      <c r="E11" s="57"/>
      <c r="F11" s="55">
        <f>SUM(F8:F9)</f>
        <v>230700</v>
      </c>
      <c r="G11" s="70">
        <f>SUM(G8:G9)</f>
        <v>130730</v>
      </c>
      <c r="H11" s="79">
        <f>SUM(H8:H9)</f>
        <v>196095</v>
      </c>
    </row>
    <row r="12" spans="1:12" hidden="1" x14ac:dyDescent="0.25">
      <c r="B12" s="106" t="s">
        <v>24</v>
      </c>
      <c r="C12" s="109" t="e">
        <f>SUM(#REF!)</f>
        <v>#REF!</v>
      </c>
      <c r="D12" s="93"/>
      <c r="E12" s="57"/>
      <c r="F12" s="92"/>
      <c r="G12" s="92"/>
      <c r="H12" s="92"/>
    </row>
    <row r="13" spans="1:12" s="6" customFormat="1" x14ac:dyDescent="0.25">
      <c r="A13" s="24"/>
      <c r="B13" s="66" t="s">
        <v>21</v>
      </c>
      <c r="C13" s="65">
        <f>SUM(C47/C33)</f>
        <v>100055.76208178439</v>
      </c>
      <c r="D13" s="57"/>
      <c r="E13" s="57"/>
      <c r="F13" s="65">
        <f>SUM(F47/F33)</f>
        <v>100055.76208178439</v>
      </c>
      <c r="G13" s="65">
        <f>SUM(G47/G33)</f>
        <v>148895.21640091116</v>
      </c>
      <c r="H13" s="65">
        <f>SUM(H47/H33)</f>
        <v>148895.21640091116</v>
      </c>
      <c r="L13" s="14"/>
    </row>
    <row r="14" spans="1:12" s="6" customFormat="1" x14ac:dyDescent="0.25">
      <c r="A14" s="24"/>
      <c r="B14" s="22"/>
      <c r="C14" s="89"/>
      <c r="E14" s="57"/>
      <c r="F14" s="89"/>
      <c r="G14" s="89"/>
      <c r="H14" s="38"/>
      <c r="L14" s="14"/>
    </row>
    <row r="15" spans="1:12" s="4" customFormat="1" x14ac:dyDescent="0.25">
      <c r="A15" s="23"/>
      <c r="B15" s="19" t="s">
        <v>11</v>
      </c>
      <c r="C15" s="11"/>
      <c r="D15" s="90" t="s">
        <v>23</v>
      </c>
      <c r="E15" s="59"/>
      <c r="F15" s="46"/>
      <c r="G15" s="68"/>
      <c r="H15" s="78"/>
      <c r="L15" s="13"/>
    </row>
    <row r="16" spans="1:12" x14ac:dyDescent="0.25">
      <c r="A16" s="3"/>
      <c r="B16" s="125" t="s">
        <v>34</v>
      </c>
      <c r="C16" s="130">
        <f>(C8/C3)</f>
        <v>10000</v>
      </c>
      <c r="D16" s="124"/>
      <c r="E16" s="62"/>
      <c r="F16" s="130">
        <f>(F8/C3)</f>
        <v>15000</v>
      </c>
      <c r="G16" s="130">
        <f>C16</f>
        <v>10000</v>
      </c>
      <c r="H16" s="130">
        <f>F16</f>
        <v>15000</v>
      </c>
    </row>
    <row r="17" spans="1:11" x14ac:dyDescent="0.25">
      <c r="A17" s="3"/>
      <c r="B17" s="125" t="s">
        <v>35</v>
      </c>
      <c r="C17" s="130">
        <f>(C8-C27)/C16</f>
        <v>5.38</v>
      </c>
      <c r="D17" s="124"/>
      <c r="E17" s="62"/>
      <c r="F17" s="130">
        <f>(F8-F27)/F16</f>
        <v>5.38</v>
      </c>
      <c r="G17" s="130">
        <f>(G8-G27)/G16</f>
        <v>3.073</v>
      </c>
      <c r="H17" s="130">
        <f>(H8-H27)/H16</f>
        <v>3.073</v>
      </c>
    </row>
    <row r="18" spans="1:11" x14ac:dyDescent="0.25">
      <c r="A18" s="23">
        <v>5110</v>
      </c>
      <c r="B18" s="126" t="s">
        <v>2</v>
      </c>
      <c r="C18" s="127">
        <v>60000</v>
      </c>
      <c r="D18" s="61">
        <v>0.5</v>
      </c>
      <c r="E18" s="62"/>
      <c r="F18" s="48">
        <f t="shared" ref="F18:F22" si="0">SUM(C18+(C18*D18))</f>
        <v>90000</v>
      </c>
      <c r="G18" s="69">
        <f t="shared" ref="G18:G22" si="1">C18</f>
        <v>60000</v>
      </c>
      <c r="H18" s="87">
        <f>F18</f>
        <v>90000</v>
      </c>
    </row>
    <row r="19" spans="1:11" hidden="1" x14ac:dyDescent="0.25">
      <c r="B19" s="116" t="s">
        <v>25</v>
      </c>
      <c r="C19" s="109"/>
      <c r="D19" s="61"/>
      <c r="E19" s="62"/>
      <c r="F19" s="48"/>
      <c r="G19" s="69"/>
      <c r="H19" s="87"/>
    </row>
    <row r="20" spans="1:11" x14ac:dyDescent="0.25">
      <c r="A20" s="23">
        <v>5120</v>
      </c>
      <c r="B20" s="18" t="s">
        <v>30</v>
      </c>
      <c r="C20" s="36">
        <v>30000</v>
      </c>
      <c r="D20" s="61">
        <v>0.5</v>
      </c>
      <c r="E20" s="62"/>
      <c r="F20" s="48">
        <f t="shared" si="0"/>
        <v>45000</v>
      </c>
      <c r="G20" s="69">
        <f t="shared" si="1"/>
        <v>30000</v>
      </c>
      <c r="H20" s="87">
        <f t="shared" ref="H20:H44" si="2">F20</f>
        <v>45000</v>
      </c>
    </row>
    <row r="21" spans="1:11" hidden="1" x14ac:dyDescent="0.25">
      <c r="B21" s="116" t="s">
        <v>25</v>
      </c>
      <c r="C21" s="109"/>
      <c r="D21" s="61">
        <v>0</v>
      </c>
      <c r="E21" s="62"/>
      <c r="F21" s="48"/>
      <c r="G21" s="69"/>
      <c r="H21" s="87"/>
    </row>
    <row r="22" spans="1:11" x14ac:dyDescent="0.25">
      <c r="A22" s="23">
        <v>5130</v>
      </c>
      <c r="B22" s="18" t="s">
        <v>3</v>
      </c>
      <c r="C22" s="36">
        <v>10000</v>
      </c>
      <c r="D22" s="61">
        <v>0.5</v>
      </c>
      <c r="E22" s="62"/>
      <c r="F22" s="48">
        <f t="shared" si="0"/>
        <v>15000</v>
      </c>
      <c r="G22" s="69">
        <f t="shared" si="1"/>
        <v>10000</v>
      </c>
      <c r="H22" s="87">
        <f t="shared" si="2"/>
        <v>15000</v>
      </c>
    </row>
    <row r="23" spans="1:11" hidden="1" x14ac:dyDescent="0.25">
      <c r="B23" s="116" t="s">
        <v>25</v>
      </c>
      <c r="C23" s="109"/>
      <c r="D23" s="61">
        <v>0</v>
      </c>
      <c r="E23" s="62"/>
      <c r="F23" s="48"/>
      <c r="G23" s="69"/>
      <c r="H23" s="87"/>
    </row>
    <row r="24" spans="1:11" hidden="1" x14ac:dyDescent="0.25">
      <c r="B24" s="116" t="s">
        <v>25</v>
      </c>
      <c r="C24" s="109"/>
      <c r="D24" s="61">
        <v>0</v>
      </c>
      <c r="E24" s="62"/>
      <c r="F24" s="48"/>
      <c r="G24" s="69"/>
      <c r="H24" s="87"/>
    </row>
    <row r="25" spans="1:11" hidden="1" x14ac:dyDescent="0.25">
      <c r="B25" s="116" t="s">
        <v>25</v>
      </c>
      <c r="C25" s="109"/>
      <c r="D25" s="61">
        <v>0</v>
      </c>
      <c r="E25" s="63"/>
      <c r="F25" s="48"/>
      <c r="G25" s="69"/>
      <c r="H25" s="87"/>
    </row>
    <row r="26" spans="1:11" hidden="1" x14ac:dyDescent="0.25">
      <c r="B26" s="116" t="s">
        <v>25</v>
      </c>
      <c r="C26" s="109" t="e">
        <f>SUM(#REF!)</f>
        <v>#REF!</v>
      </c>
      <c r="D26" s="115"/>
      <c r="E26" s="63"/>
      <c r="F26" s="48"/>
      <c r="G26" s="69"/>
      <c r="H26" s="87"/>
    </row>
    <row r="27" spans="1:11" x14ac:dyDescent="0.25">
      <c r="B27" s="20" t="s">
        <v>12</v>
      </c>
      <c r="C27" s="39">
        <f>SUM(C18:C25)</f>
        <v>100000</v>
      </c>
      <c r="D27" s="56"/>
      <c r="E27" s="44"/>
      <c r="F27" s="54">
        <f>SUM(F18:F25)</f>
        <v>150000</v>
      </c>
      <c r="G27" s="71">
        <f>SUM(G18:G25)</f>
        <v>100000</v>
      </c>
      <c r="H27" s="80">
        <f>SUM(H18:H25)</f>
        <v>150000</v>
      </c>
    </row>
    <row r="28" spans="1:11" hidden="1" x14ac:dyDescent="0.25">
      <c r="B28" s="116" t="s">
        <v>25</v>
      </c>
      <c r="C28" s="109" t="e">
        <f>SUM(#REF!)</f>
        <v>#REF!</v>
      </c>
      <c r="D28" s="56"/>
      <c r="E28" s="44"/>
      <c r="F28" s="54"/>
      <c r="G28" s="71"/>
      <c r="H28" s="80"/>
    </row>
    <row r="29" spans="1:11" x14ac:dyDescent="0.25">
      <c r="B29" s="21" t="s">
        <v>10</v>
      </c>
      <c r="C29" s="132">
        <f>SUM(C8-C27)/C8</f>
        <v>0.34980494148244473</v>
      </c>
      <c r="D29" s="41"/>
      <c r="E29" s="45"/>
      <c r="F29" s="134">
        <f>SUM(F8-F27)/F8</f>
        <v>0.34980494148244473</v>
      </c>
      <c r="G29" s="135">
        <f>SUM(G8-G27)/G8</f>
        <v>0.23506463703817027</v>
      </c>
      <c r="H29" s="136">
        <f>SUM(H8-H27)/H8</f>
        <v>0.23506463703817027</v>
      </c>
    </row>
    <row r="30" spans="1:11" s="2" customFormat="1" x14ac:dyDescent="0.25">
      <c r="A30" s="24"/>
      <c r="B30" s="22"/>
      <c r="C30" s="17"/>
      <c r="D30" s="17"/>
      <c r="E30" s="17"/>
      <c r="F30" s="53"/>
      <c r="G30" s="73"/>
      <c r="H30" s="82"/>
      <c r="I30" s="6"/>
      <c r="J30" s="6"/>
      <c r="K30" s="6"/>
    </row>
    <row r="31" spans="1:11" x14ac:dyDescent="0.25">
      <c r="B31" s="32" t="s">
        <v>5</v>
      </c>
      <c r="C31" s="35">
        <f>C27</f>
        <v>100000</v>
      </c>
      <c r="D31" s="43"/>
      <c r="E31" s="44"/>
      <c r="F31" s="35">
        <f t="shared" ref="F31:H31" si="3">F27</f>
        <v>150000</v>
      </c>
      <c r="G31" s="35">
        <f t="shared" si="3"/>
        <v>100000</v>
      </c>
      <c r="H31" s="35">
        <f t="shared" si="3"/>
        <v>150000</v>
      </c>
    </row>
    <row r="32" spans="1:11" hidden="1" x14ac:dyDescent="0.25">
      <c r="B32" s="116" t="s">
        <v>27</v>
      </c>
      <c r="C32" s="109" t="e">
        <f>SUM(#REF!)</f>
        <v>#REF!</v>
      </c>
      <c r="D32" s="43"/>
      <c r="E32" s="44"/>
      <c r="F32" s="51"/>
      <c r="G32" s="74"/>
      <c r="H32" s="83"/>
    </row>
    <row r="33" spans="1:11" x14ac:dyDescent="0.25">
      <c r="B33" s="21" t="s">
        <v>8</v>
      </c>
      <c r="C33" s="133">
        <f>SUM((C11-C31)/C11)</f>
        <v>0.34980494148244473</v>
      </c>
      <c r="D33" s="42"/>
      <c r="E33" s="138"/>
      <c r="F33" s="134">
        <f>SUM((F11-F31)/F11)</f>
        <v>0.34980494148244473</v>
      </c>
      <c r="G33" s="135">
        <f>SUM((G11-G31)/G11)</f>
        <v>0.23506463703817027</v>
      </c>
      <c r="H33" s="136">
        <f>SUM((H11-H31)/H11)</f>
        <v>0.23506463703817027</v>
      </c>
    </row>
    <row r="34" spans="1:11" x14ac:dyDescent="0.25">
      <c r="B34" s="31" t="s">
        <v>20</v>
      </c>
      <c r="C34" s="33">
        <f>SUM(C11-C31)</f>
        <v>53800</v>
      </c>
      <c r="D34" s="38"/>
      <c r="E34" s="38"/>
      <c r="F34" s="52">
        <f>SUM(F11-F31)</f>
        <v>80700</v>
      </c>
      <c r="G34" s="75">
        <f>SUM(G11-G31)</f>
        <v>30730</v>
      </c>
      <c r="H34" s="84">
        <f>SUM(H11-H31)</f>
        <v>46095</v>
      </c>
    </row>
    <row r="35" spans="1:11" hidden="1" x14ac:dyDescent="0.25">
      <c r="B35" s="116" t="s">
        <v>26</v>
      </c>
      <c r="C35" s="109" t="e">
        <f>SUM(#REF!)</f>
        <v>#REF!</v>
      </c>
      <c r="D35" s="38"/>
      <c r="E35" s="38"/>
      <c r="F35" s="117"/>
      <c r="G35" s="117"/>
      <c r="H35" s="118"/>
    </row>
    <row r="36" spans="1:11" s="2" customFormat="1" x14ac:dyDescent="0.25">
      <c r="A36" s="24"/>
      <c r="B36" s="28"/>
      <c r="C36" s="27"/>
      <c r="D36" s="5"/>
      <c r="E36" s="5"/>
      <c r="F36" s="47"/>
      <c r="G36" s="72"/>
      <c r="H36" s="81"/>
      <c r="I36" s="6"/>
      <c r="J36" s="6"/>
      <c r="K36" s="6"/>
    </row>
    <row r="37" spans="1:11" x14ac:dyDescent="0.25">
      <c r="B37" s="119" t="s">
        <v>1</v>
      </c>
      <c r="C37" s="7"/>
      <c r="D37" s="90" t="s">
        <v>23</v>
      </c>
      <c r="F37" s="46"/>
      <c r="G37" s="68"/>
      <c r="H37" s="78"/>
    </row>
    <row r="38" spans="1:11" x14ac:dyDescent="0.25">
      <c r="A38" s="23">
        <v>6110</v>
      </c>
      <c r="B38" s="8" t="s">
        <v>31</v>
      </c>
      <c r="C38" s="36">
        <v>10000</v>
      </c>
      <c r="D38" s="61">
        <v>0</v>
      </c>
      <c r="E38" s="62"/>
      <c r="F38" s="48">
        <f t="shared" ref="F38:F44" si="4">SUM(C38+(C38*D38))</f>
        <v>10000</v>
      </c>
      <c r="G38" s="69">
        <f t="shared" ref="G38:G44" si="5">C38</f>
        <v>10000</v>
      </c>
      <c r="H38" s="87">
        <f t="shared" si="2"/>
        <v>10000</v>
      </c>
    </row>
    <row r="39" spans="1:11" hidden="1" x14ac:dyDescent="0.25">
      <c r="B39" s="116"/>
      <c r="C39" s="36"/>
      <c r="D39" s="61"/>
      <c r="E39" s="62"/>
      <c r="F39" s="48"/>
      <c r="G39" s="69"/>
      <c r="H39" s="87"/>
    </row>
    <row r="40" spans="1:11" x14ac:dyDescent="0.25">
      <c r="A40" s="23">
        <v>6120</v>
      </c>
      <c r="B40" s="8" t="s">
        <v>32</v>
      </c>
      <c r="C40" s="36">
        <v>7500</v>
      </c>
      <c r="D40" s="61">
        <v>0</v>
      </c>
      <c r="E40" s="62"/>
      <c r="F40" s="48">
        <f t="shared" si="4"/>
        <v>7500</v>
      </c>
      <c r="G40" s="69">
        <f t="shared" si="5"/>
        <v>7500</v>
      </c>
      <c r="H40" s="87">
        <f t="shared" si="2"/>
        <v>7500</v>
      </c>
    </row>
    <row r="41" spans="1:11" hidden="1" x14ac:dyDescent="0.25">
      <c r="B41" s="116"/>
      <c r="C41" s="36"/>
      <c r="D41" s="61"/>
      <c r="E41" s="62"/>
      <c r="F41" s="48"/>
      <c r="G41" s="69"/>
      <c r="H41" s="87"/>
    </row>
    <row r="42" spans="1:11" x14ac:dyDescent="0.25">
      <c r="A42" s="23">
        <v>6130</v>
      </c>
      <c r="B42" s="8" t="s">
        <v>37</v>
      </c>
      <c r="C42" s="36">
        <v>12500</v>
      </c>
      <c r="D42" s="61">
        <v>0</v>
      </c>
      <c r="E42" s="62"/>
      <c r="F42" s="48">
        <f t="shared" si="4"/>
        <v>12500</v>
      </c>
      <c r="G42" s="69">
        <f t="shared" si="5"/>
        <v>12500</v>
      </c>
      <c r="H42" s="87">
        <f t="shared" si="2"/>
        <v>12500</v>
      </c>
    </row>
    <row r="43" spans="1:11" hidden="1" x14ac:dyDescent="0.25">
      <c r="B43" s="116"/>
      <c r="C43" s="36"/>
      <c r="D43" s="61"/>
      <c r="E43" s="62"/>
      <c r="F43" s="48"/>
      <c r="G43" s="69"/>
      <c r="H43" s="87"/>
    </row>
    <row r="44" spans="1:11" x14ac:dyDescent="0.25">
      <c r="A44" s="23">
        <v>6140</v>
      </c>
      <c r="B44" s="8" t="s">
        <v>33</v>
      </c>
      <c r="C44" s="36">
        <v>5000</v>
      </c>
      <c r="D44" s="61">
        <v>0</v>
      </c>
      <c r="E44" s="62"/>
      <c r="F44" s="48">
        <f t="shared" si="4"/>
        <v>5000</v>
      </c>
      <c r="G44" s="69">
        <f t="shared" si="5"/>
        <v>5000</v>
      </c>
      <c r="H44" s="87">
        <f t="shared" si="2"/>
        <v>5000</v>
      </c>
    </row>
    <row r="45" spans="1:11" hidden="1" x14ac:dyDescent="0.25">
      <c r="B45" s="116"/>
      <c r="C45" s="36"/>
      <c r="D45" s="61"/>
      <c r="E45" s="62"/>
      <c r="F45" s="48"/>
      <c r="G45" s="69"/>
      <c r="H45" s="87"/>
    </row>
    <row r="46" spans="1:11" hidden="1" x14ac:dyDescent="0.25">
      <c r="B46" s="116" t="s">
        <v>28</v>
      </c>
      <c r="C46" s="36"/>
      <c r="D46" s="61"/>
      <c r="E46" s="63"/>
      <c r="F46" s="48"/>
      <c r="G46" s="69"/>
      <c r="H46" s="87"/>
    </row>
    <row r="47" spans="1:11" x14ac:dyDescent="0.25">
      <c r="B47" s="123" t="s">
        <v>4</v>
      </c>
      <c r="C47" s="120">
        <f>SUM(C38:C46)</f>
        <v>35000</v>
      </c>
      <c r="D47" s="58"/>
      <c r="E47" s="44"/>
      <c r="F47" s="49">
        <f>SUM(F38:F46)</f>
        <v>35000</v>
      </c>
      <c r="G47" s="76">
        <f>SUM(G38:G46)</f>
        <v>35000</v>
      </c>
      <c r="H47" s="85">
        <f>SUM(H38:H46)</f>
        <v>35000</v>
      </c>
    </row>
    <row r="48" spans="1:11" hidden="1" x14ac:dyDescent="0.25">
      <c r="B48" s="116" t="s">
        <v>28</v>
      </c>
      <c r="C48" s="120"/>
      <c r="D48" s="58"/>
      <c r="E48" s="44"/>
      <c r="F48" s="49"/>
      <c r="G48" s="76"/>
      <c r="H48" s="85"/>
    </row>
    <row r="49" spans="1:8" x14ac:dyDescent="0.25">
      <c r="B49" s="26" t="s">
        <v>7</v>
      </c>
      <c r="C49" s="34">
        <f>SUM(C34-C47)</f>
        <v>18800</v>
      </c>
      <c r="D49" s="43"/>
      <c r="E49" s="44"/>
      <c r="F49" s="50">
        <f>SUM(F34-F47)</f>
        <v>45700</v>
      </c>
      <c r="G49" s="77">
        <f>SUM(G34-G47)</f>
        <v>-4270</v>
      </c>
      <c r="H49" s="86">
        <f>SUM(H34-H47)</f>
        <v>11095</v>
      </c>
    </row>
    <row r="50" spans="1:8" hidden="1" x14ac:dyDescent="0.25">
      <c r="B50" s="122" t="s">
        <v>29</v>
      </c>
      <c r="C50" s="34"/>
      <c r="D50" s="43"/>
      <c r="E50" s="44"/>
      <c r="F50" s="50"/>
      <c r="G50" s="77"/>
      <c r="H50" s="121"/>
    </row>
    <row r="51" spans="1:8" ht="15.75" thickBot="1" x14ac:dyDescent="0.3">
      <c r="B51" s="9" t="s">
        <v>9</v>
      </c>
      <c r="C51" s="133">
        <f>SUM(C49/C11)</f>
        <v>0.1222366710013004</v>
      </c>
      <c r="D51" s="42"/>
      <c r="E51" s="45"/>
      <c r="F51" s="134">
        <f>SUM(F49/F11)</f>
        <v>0.19809276116168184</v>
      </c>
      <c r="G51" s="135">
        <f>SUM(G49/G11)</f>
        <v>-3.2662739998470129E-2</v>
      </c>
      <c r="H51" s="137">
        <f>SUM(H49/H11)</f>
        <v>5.657971901374334E-2</v>
      </c>
    </row>
    <row r="52" spans="1:8" x14ac:dyDescent="0.25">
      <c r="A52" s="3"/>
      <c r="B52" s="66" t="s">
        <v>21</v>
      </c>
      <c r="C52" s="67">
        <f>SUM(C47/C33)</f>
        <v>100055.76208178439</v>
      </c>
      <c r="D52" s="40"/>
      <c r="E52" s="40"/>
      <c r="F52" s="67">
        <f>SUM(F47/F33)</f>
        <v>100055.76208178439</v>
      </c>
      <c r="G52" s="67">
        <f>SUM(G47/G33)</f>
        <v>148895.21640091116</v>
      </c>
      <c r="H52" s="67">
        <f>SUM(H47/H33)</f>
        <v>148895.21640091116</v>
      </c>
    </row>
    <row r="53" spans="1:8" x14ac:dyDescent="0.25">
      <c r="A53" s="3"/>
      <c r="B53" s="6"/>
      <c r="C53" s="5"/>
      <c r="D53" s="64"/>
    </row>
    <row r="54" spans="1:8" x14ac:dyDescent="0.25">
      <c r="A54" s="3"/>
      <c r="B54" s="6"/>
      <c r="C54" s="5"/>
      <c r="D54" s="64"/>
    </row>
    <row r="55" spans="1:8" x14ac:dyDescent="0.25">
      <c r="A55" s="3"/>
      <c r="B55" s="6"/>
      <c r="C55" s="5"/>
      <c r="D55" s="64"/>
    </row>
    <row r="56" spans="1:8" x14ac:dyDescent="0.25">
      <c r="A56" s="3"/>
      <c r="B56" s="6"/>
      <c r="C56" s="5"/>
      <c r="D56" s="64"/>
    </row>
    <row r="57" spans="1:8" x14ac:dyDescent="0.25">
      <c r="A57" s="3"/>
      <c r="B57" s="6"/>
      <c r="C57" s="5"/>
      <c r="D57" s="64"/>
    </row>
    <row r="58" spans="1:8" x14ac:dyDescent="0.25">
      <c r="A58" s="3"/>
      <c r="B58" s="6"/>
      <c r="C58" s="5"/>
      <c r="D58" s="64"/>
    </row>
    <row r="59" spans="1:8" x14ac:dyDescent="0.25">
      <c r="A59" s="3"/>
      <c r="B59" s="6"/>
      <c r="C59" s="5"/>
      <c r="D59" s="64"/>
    </row>
    <row r="60" spans="1:8" x14ac:dyDescent="0.25">
      <c r="A60" s="3"/>
      <c r="B60" s="6"/>
      <c r="C60" s="5"/>
      <c r="D60" s="64"/>
    </row>
    <row r="61" spans="1:8" x14ac:dyDescent="0.25">
      <c r="A61" s="3"/>
      <c r="B61" s="6"/>
      <c r="C61" s="5"/>
      <c r="D61" s="64"/>
    </row>
    <row r="62" spans="1:8" x14ac:dyDescent="0.25">
      <c r="A62" s="3"/>
      <c r="B62" s="6"/>
      <c r="C62" s="5"/>
      <c r="D62" s="64"/>
    </row>
    <row r="63" spans="1:8" x14ac:dyDescent="0.25">
      <c r="A63" s="3"/>
      <c r="B63" s="6"/>
      <c r="C63" s="5"/>
      <c r="D63" s="64"/>
    </row>
    <row r="64" spans="1:8" x14ac:dyDescent="0.25">
      <c r="A64" s="3"/>
      <c r="B64" s="6"/>
      <c r="C64" s="5"/>
      <c r="D64" s="64"/>
    </row>
    <row r="65" spans="1:4" x14ac:dyDescent="0.25">
      <c r="A65" s="3"/>
      <c r="B65" s="6"/>
      <c r="C65" s="5"/>
      <c r="D65" s="64"/>
    </row>
    <row r="66" spans="1:4" x14ac:dyDescent="0.25">
      <c r="A66" s="3"/>
      <c r="B66" s="6"/>
      <c r="C66" s="5"/>
      <c r="D66" s="64"/>
    </row>
    <row r="67" spans="1:4" x14ac:dyDescent="0.25">
      <c r="A67" s="3"/>
      <c r="B67" s="6"/>
      <c r="C67" s="5"/>
      <c r="D67" s="64"/>
    </row>
    <row r="68" spans="1:4" x14ac:dyDescent="0.25">
      <c r="A68" s="3"/>
      <c r="B68" s="6"/>
      <c r="C68" s="5"/>
      <c r="D68" s="64"/>
    </row>
    <row r="69" spans="1:4" x14ac:dyDescent="0.25">
      <c r="A69" s="3"/>
      <c r="B69" s="6"/>
      <c r="C69" s="5"/>
      <c r="D69" s="64"/>
    </row>
    <row r="70" spans="1:4" x14ac:dyDescent="0.25">
      <c r="A70" s="3"/>
      <c r="B70" s="6"/>
      <c r="C70" s="5"/>
      <c r="D70" s="64"/>
    </row>
    <row r="71" spans="1:4" x14ac:dyDescent="0.25">
      <c r="A71" s="3"/>
      <c r="B71" s="6"/>
      <c r="C71" s="5"/>
      <c r="D71" s="64"/>
    </row>
    <row r="72" spans="1:4" x14ac:dyDescent="0.25">
      <c r="A72" s="3"/>
      <c r="B72" s="6"/>
      <c r="C72" s="5"/>
      <c r="D72" s="64"/>
    </row>
    <row r="73" spans="1:4" x14ac:dyDescent="0.25">
      <c r="A73" s="3"/>
      <c r="B73" s="6"/>
      <c r="C73" s="5"/>
      <c r="D73" s="64"/>
    </row>
    <row r="74" spans="1:4" x14ac:dyDescent="0.25">
      <c r="A74" s="3"/>
      <c r="B74" s="6"/>
      <c r="C74" s="5"/>
      <c r="D74" s="64"/>
    </row>
    <row r="75" spans="1:4" x14ac:dyDescent="0.25">
      <c r="A75" s="3"/>
      <c r="B75" s="6"/>
      <c r="C75" s="5"/>
      <c r="D75" s="64"/>
    </row>
    <row r="76" spans="1:4" x14ac:dyDescent="0.25">
      <c r="A76" s="3"/>
      <c r="B76" s="6"/>
      <c r="C76" s="5"/>
      <c r="D76" s="64"/>
    </row>
    <row r="77" spans="1:4" x14ac:dyDescent="0.25">
      <c r="A77" s="3"/>
      <c r="B77" s="6"/>
      <c r="C77" s="5"/>
      <c r="D77" s="64"/>
    </row>
    <row r="78" spans="1:4" x14ac:dyDescent="0.25">
      <c r="A78" s="3"/>
      <c r="B78" s="6"/>
      <c r="C78" s="5"/>
      <c r="D78" s="64"/>
    </row>
    <row r="79" spans="1:4" x14ac:dyDescent="0.25">
      <c r="A79" s="3"/>
      <c r="B79" s="6"/>
      <c r="C79" s="5"/>
      <c r="D79" s="64"/>
    </row>
    <row r="80" spans="1:4" x14ac:dyDescent="0.25">
      <c r="A80" s="3"/>
      <c r="B80" s="6"/>
      <c r="C80" s="5"/>
      <c r="D80" s="64"/>
    </row>
    <row r="81" spans="1:4" x14ac:dyDescent="0.25">
      <c r="A81" s="3"/>
      <c r="B81" s="6"/>
      <c r="C81" s="5"/>
      <c r="D81" s="64"/>
    </row>
    <row r="82" spans="1:4" x14ac:dyDescent="0.25">
      <c r="A82" s="3"/>
      <c r="B82" s="6"/>
      <c r="C82" s="5"/>
      <c r="D82" s="64"/>
    </row>
    <row r="83" spans="1:4" x14ac:dyDescent="0.25">
      <c r="A83" s="3"/>
      <c r="B83" s="6"/>
      <c r="C83" s="5"/>
      <c r="D83" s="64"/>
    </row>
    <row r="84" spans="1:4" x14ac:dyDescent="0.25">
      <c r="A84" s="3"/>
      <c r="B84" s="6"/>
      <c r="C84" s="5"/>
      <c r="D84" s="64"/>
    </row>
    <row r="85" spans="1:4" x14ac:dyDescent="0.25">
      <c r="A85" s="3"/>
      <c r="B85" s="6"/>
      <c r="C85" s="5"/>
      <c r="D85" s="64"/>
    </row>
    <row r="86" spans="1:4" x14ac:dyDescent="0.25">
      <c r="A86" s="3"/>
      <c r="B86" s="6"/>
      <c r="C86" s="5"/>
      <c r="D86" s="64"/>
    </row>
    <row r="87" spans="1:4" x14ac:dyDescent="0.25">
      <c r="A87" s="3"/>
      <c r="B87" s="6"/>
      <c r="C87" s="5"/>
      <c r="D87" s="64"/>
    </row>
    <row r="88" spans="1:4" x14ac:dyDescent="0.25">
      <c r="A88" s="3"/>
      <c r="B88" s="6"/>
      <c r="C88" s="5"/>
      <c r="D88" s="64"/>
    </row>
    <row r="89" spans="1:4" x14ac:dyDescent="0.25">
      <c r="A89" s="3"/>
      <c r="B89" s="6"/>
      <c r="C89" s="5"/>
      <c r="D89" s="64"/>
    </row>
    <row r="90" spans="1:4" x14ac:dyDescent="0.25">
      <c r="A90" s="3"/>
      <c r="B90" s="6"/>
      <c r="C90" s="5"/>
      <c r="D90" s="64"/>
    </row>
    <row r="91" spans="1:4" x14ac:dyDescent="0.25">
      <c r="A91" s="3"/>
      <c r="B91" s="6"/>
      <c r="C91" s="5"/>
      <c r="D91" s="64"/>
    </row>
    <row r="92" spans="1:4" x14ac:dyDescent="0.25">
      <c r="A92" s="3"/>
      <c r="B92" s="6"/>
      <c r="C92" s="5"/>
      <c r="D92" s="64"/>
    </row>
    <row r="93" spans="1:4" x14ac:dyDescent="0.25">
      <c r="A93" s="3"/>
      <c r="B93" s="6"/>
      <c r="C93" s="5"/>
      <c r="D93" s="64"/>
    </row>
    <row r="94" spans="1:4" x14ac:dyDescent="0.25">
      <c r="A94" s="3"/>
      <c r="B94" s="6"/>
      <c r="C94" s="5"/>
      <c r="D94" s="64"/>
    </row>
    <row r="95" spans="1:4" x14ac:dyDescent="0.25">
      <c r="A95" s="3"/>
      <c r="B95" s="6"/>
      <c r="C95" s="5"/>
      <c r="D95" s="64"/>
    </row>
    <row r="96" spans="1:4" x14ac:dyDescent="0.25">
      <c r="A96" s="3"/>
      <c r="B96" s="6"/>
      <c r="C96" s="5"/>
      <c r="D96" s="64"/>
    </row>
    <row r="97" spans="1:4" x14ac:dyDescent="0.25">
      <c r="A97" s="3"/>
      <c r="B97" s="6"/>
      <c r="C97" s="5"/>
      <c r="D97" s="64"/>
    </row>
    <row r="98" spans="1:4" x14ac:dyDescent="0.25">
      <c r="A98" s="3"/>
      <c r="B98" s="6"/>
      <c r="C98" s="5"/>
      <c r="D98" s="64"/>
    </row>
    <row r="99" spans="1:4" x14ac:dyDescent="0.25">
      <c r="A99" s="3"/>
      <c r="B99" s="6"/>
      <c r="C99" s="5"/>
      <c r="D99" s="64"/>
    </row>
    <row r="100" spans="1:4" x14ac:dyDescent="0.25">
      <c r="A100" s="3"/>
      <c r="B100" s="6"/>
      <c r="C100" s="5"/>
      <c r="D100" s="64"/>
    </row>
    <row r="101" spans="1:4" x14ac:dyDescent="0.25">
      <c r="A101" s="3"/>
      <c r="B101" s="6"/>
      <c r="C101" s="5"/>
      <c r="D101" s="64"/>
    </row>
    <row r="102" spans="1:4" x14ac:dyDescent="0.25">
      <c r="A102" s="3"/>
      <c r="B102" s="6"/>
      <c r="C102" s="5"/>
      <c r="D102" s="64"/>
    </row>
    <row r="103" spans="1:4" x14ac:dyDescent="0.25">
      <c r="A103" s="3"/>
      <c r="B103" s="6"/>
      <c r="C103" s="5"/>
      <c r="D103" s="64"/>
    </row>
    <row r="104" spans="1:4" x14ac:dyDescent="0.25">
      <c r="A104" s="3"/>
      <c r="B104" s="6"/>
      <c r="C104" s="5"/>
      <c r="D104" s="64"/>
    </row>
    <row r="105" spans="1:4" x14ac:dyDescent="0.25">
      <c r="A105" s="3"/>
      <c r="B105" s="6"/>
      <c r="C105" s="5"/>
      <c r="D105" s="64"/>
    </row>
    <row r="106" spans="1:4" x14ac:dyDescent="0.25">
      <c r="A106" s="3"/>
      <c r="B106" s="6"/>
      <c r="C106" s="5"/>
      <c r="D106" s="64"/>
    </row>
    <row r="107" spans="1:4" x14ac:dyDescent="0.25">
      <c r="A107" s="3"/>
      <c r="B107" s="6"/>
      <c r="C107" s="5"/>
      <c r="D107" s="64"/>
    </row>
    <row r="108" spans="1:4" x14ac:dyDescent="0.25">
      <c r="A108" s="3"/>
      <c r="B108" s="6"/>
      <c r="C108" s="5"/>
      <c r="D108" s="64"/>
    </row>
    <row r="109" spans="1:4" x14ac:dyDescent="0.25">
      <c r="A109" s="3"/>
      <c r="B109" s="6"/>
      <c r="C109" s="5"/>
      <c r="D109" s="64"/>
    </row>
    <row r="110" spans="1:4" x14ac:dyDescent="0.25">
      <c r="A110" s="3"/>
      <c r="B110" s="6"/>
      <c r="C110" s="5"/>
      <c r="D110" s="64"/>
    </row>
    <row r="111" spans="1:4" x14ac:dyDescent="0.25">
      <c r="A111" s="3"/>
      <c r="B111" s="6"/>
      <c r="C111" s="5"/>
      <c r="D111" s="64"/>
    </row>
    <row r="112" spans="1:4" x14ac:dyDescent="0.25">
      <c r="A112" s="3"/>
      <c r="B112" s="6"/>
      <c r="C112" s="5"/>
      <c r="D112" s="64"/>
    </row>
    <row r="113" spans="1:4" x14ac:dyDescent="0.25">
      <c r="A113" s="3"/>
      <c r="B113" s="6"/>
      <c r="C113" s="5"/>
      <c r="D113" s="64"/>
    </row>
    <row r="114" spans="1:4" x14ac:dyDescent="0.25">
      <c r="A114" s="3"/>
      <c r="B114" s="6"/>
      <c r="C114" s="5"/>
      <c r="D114" s="64"/>
    </row>
    <row r="115" spans="1:4" x14ac:dyDescent="0.25">
      <c r="A115" s="3"/>
      <c r="B115" s="6"/>
      <c r="C115" s="5"/>
      <c r="D115" s="64"/>
    </row>
    <row r="116" spans="1:4" x14ac:dyDescent="0.25">
      <c r="A116" s="3"/>
      <c r="B116" s="6"/>
      <c r="C116" s="5"/>
      <c r="D116" s="64"/>
    </row>
    <row r="117" spans="1:4" x14ac:dyDescent="0.25">
      <c r="A117" s="3"/>
      <c r="B117" s="6"/>
      <c r="C117" s="5"/>
      <c r="D117" s="64"/>
    </row>
    <row r="118" spans="1:4" x14ac:dyDescent="0.25">
      <c r="A118" s="3"/>
      <c r="B118" s="6"/>
      <c r="C118" s="5"/>
      <c r="D118" s="64"/>
    </row>
    <row r="119" spans="1:4" x14ac:dyDescent="0.25">
      <c r="A119" s="3"/>
      <c r="B119" s="6"/>
      <c r="C119" s="5"/>
      <c r="D119" s="64"/>
    </row>
    <row r="120" spans="1:4" x14ac:dyDescent="0.25">
      <c r="A120" s="3"/>
      <c r="B120" s="6"/>
      <c r="C120" s="5"/>
      <c r="D120" s="64"/>
    </row>
    <row r="121" spans="1:4" x14ac:dyDescent="0.25">
      <c r="A121" s="3"/>
      <c r="B121" s="6"/>
      <c r="C121" s="5"/>
      <c r="D121" s="64"/>
    </row>
    <row r="122" spans="1:4" x14ac:dyDescent="0.25">
      <c r="A122" s="3"/>
      <c r="B122" s="6"/>
      <c r="C122" s="5"/>
      <c r="D122" s="64"/>
    </row>
    <row r="123" spans="1:4" x14ac:dyDescent="0.25">
      <c r="A123" s="3"/>
      <c r="B123" s="6"/>
      <c r="C123" s="5"/>
      <c r="D123" s="64"/>
    </row>
    <row r="124" spans="1:4" x14ac:dyDescent="0.25">
      <c r="A124" s="3"/>
      <c r="B124" s="6"/>
      <c r="C124" s="5"/>
      <c r="D124" s="64"/>
    </row>
    <row r="125" spans="1:4" x14ac:dyDescent="0.25">
      <c r="A125" s="3"/>
      <c r="B125" s="6"/>
      <c r="C125" s="5"/>
      <c r="D125" s="64"/>
    </row>
    <row r="126" spans="1:4" x14ac:dyDescent="0.25">
      <c r="A126" s="3"/>
      <c r="B126" s="6"/>
      <c r="C126" s="5"/>
      <c r="D126" s="64"/>
    </row>
    <row r="127" spans="1:4" x14ac:dyDescent="0.25">
      <c r="A127" s="3"/>
      <c r="B127" s="6"/>
      <c r="C127" s="5"/>
      <c r="D127" s="64"/>
    </row>
    <row r="128" spans="1:4" x14ac:dyDescent="0.25">
      <c r="A128" s="3"/>
      <c r="B128" s="6"/>
      <c r="C128" s="5"/>
      <c r="D128" s="64"/>
    </row>
    <row r="129" spans="1:4" x14ac:dyDescent="0.25">
      <c r="A129" s="3"/>
      <c r="B129" s="6"/>
      <c r="C129" s="5"/>
      <c r="D129" s="64"/>
    </row>
    <row r="130" spans="1:4" x14ac:dyDescent="0.25">
      <c r="A130" s="3"/>
      <c r="B130" s="6"/>
      <c r="C130" s="5"/>
      <c r="D130" s="64"/>
    </row>
    <row r="131" spans="1:4" x14ac:dyDescent="0.25">
      <c r="A131" s="3"/>
      <c r="B131" s="6"/>
      <c r="C131" s="5"/>
      <c r="D131" s="64"/>
    </row>
    <row r="132" spans="1:4" x14ac:dyDescent="0.25">
      <c r="A132" s="3"/>
      <c r="B132" s="6"/>
      <c r="C132" s="5"/>
      <c r="D132" s="64"/>
    </row>
    <row r="133" spans="1:4" x14ac:dyDescent="0.25">
      <c r="A133" s="3"/>
      <c r="B133" s="6"/>
      <c r="C133" s="5"/>
      <c r="D133" s="64"/>
    </row>
    <row r="134" spans="1:4" x14ac:dyDescent="0.25">
      <c r="A134" s="3"/>
      <c r="B134" s="6"/>
      <c r="C134" s="5"/>
      <c r="D134" s="64"/>
    </row>
    <row r="135" spans="1:4" x14ac:dyDescent="0.25">
      <c r="A135" s="3"/>
      <c r="B135" s="6"/>
      <c r="C135" s="5"/>
      <c r="D135" s="64"/>
    </row>
    <row r="136" spans="1:4" x14ac:dyDescent="0.25">
      <c r="A136" s="3"/>
      <c r="B136" s="6"/>
      <c r="C136" s="5"/>
      <c r="D136" s="64"/>
    </row>
    <row r="137" spans="1:4" x14ac:dyDescent="0.25">
      <c r="A137" s="3"/>
      <c r="B137" s="6"/>
      <c r="C137" s="5"/>
      <c r="D137" s="64"/>
    </row>
    <row r="138" spans="1:4" x14ac:dyDescent="0.25">
      <c r="A138" s="3"/>
      <c r="B138" s="6"/>
      <c r="C138" s="5"/>
      <c r="D138" s="64"/>
    </row>
    <row r="139" spans="1:4" x14ac:dyDescent="0.25">
      <c r="A139" s="3"/>
      <c r="B139" s="6"/>
      <c r="C139" s="5"/>
      <c r="D139" s="64"/>
    </row>
    <row r="140" spans="1:4" x14ac:dyDescent="0.25">
      <c r="A140" s="3"/>
      <c r="B140" s="6"/>
      <c r="C140" s="5"/>
      <c r="D140" s="64"/>
    </row>
    <row r="141" spans="1:4" x14ac:dyDescent="0.25">
      <c r="A141" s="3"/>
      <c r="B141" s="6"/>
      <c r="C141" s="5"/>
      <c r="D141" s="64"/>
    </row>
    <row r="142" spans="1:4" x14ac:dyDescent="0.25">
      <c r="A142" s="3"/>
      <c r="B142" s="6"/>
      <c r="C142" s="5"/>
      <c r="D142" s="64"/>
    </row>
    <row r="143" spans="1:4" x14ac:dyDescent="0.25">
      <c r="A143" s="3"/>
      <c r="B143" s="6"/>
      <c r="C143" s="5"/>
      <c r="D143" s="64"/>
    </row>
    <row r="144" spans="1:4" x14ac:dyDescent="0.25">
      <c r="A144" s="3"/>
      <c r="B144" s="6"/>
      <c r="C144" s="5"/>
      <c r="D144" s="64"/>
    </row>
    <row r="145" spans="1:4" x14ac:dyDescent="0.25">
      <c r="A145" s="3"/>
      <c r="B145" s="6"/>
      <c r="C145" s="5"/>
      <c r="D145" s="64"/>
    </row>
    <row r="146" spans="1:4" x14ac:dyDescent="0.25">
      <c r="A146" s="3"/>
      <c r="B146" s="6"/>
      <c r="C146" s="5"/>
      <c r="D146" s="64"/>
    </row>
    <row r="147" spans="1:4" x14ac:dyDescent="0.25">
      <c r="A147" s="3"/>
      <c r="B147" s="6"/>
      <c r="C147" s="5"/>
      <c r="D147" s="64"/>
    </row>
    <row r="148" spans="1:4" x14ac:dyDescent="0.25">
      <c r="A148" s="3"/>
      <c r="B148" s="6"/>
      <c r="C148" s="5"/>
      <c r="D148" s="64"/>
    </row>
    <row r="149" spans="1:4" x14ac:dyDescent="0.25">
      <c r="A149" s="3"/>
      <c r="B149" s="6"/>
      <c r="C149" s="5"/>
      <c r="D149" s="64"/>
    </row>
    <row r="150" spans="1:4" x14ac:dyDescent="0.25">
      <c r="A150" s="3"/>
      <c r="B150" s="6"/>
      <c r="C150" s="5"/>
      <c r="D150" s="64"/>
    </row>
    <row r="151" spans="1:4" x14ac:dyDescent="0.25">
      <c r="A151" s="3"/>
      <c r="B151" s="6"/>
      <c r="C151" s="5"/>
      <c r="D151" s="64"/>
    </row>
    <row r="152" spans="1:4" x14ac:dyDescent="0.25">
      <c r="A152" s="3"/>
      <c r="B152" s="6"/>
      <c r="C152" s="5"/>
      <c r="D152" s="64"/>
    </row>
    <row r="153" spans="1:4" x14ac:dyDescent="0.25">
      <c r="A153" s="3"/>
      <c r="B153" s="6"/>
      <c r="C153" s="5"/>
      <c r="D153" s="64"/>
    </row>
    <row r="154" spans="1:4" x14ac:dyDescent="0.25">
      <c r="A154" s="3"/>
      <c r="B154" s="6"/>
      <c r="C154" s="5"/>
      <c r="D154" s="64"/>
    </row>
    <row r="155" spans="1:4" x14ac:dyDescent="0.25">
      <c r="A155" s="3"/>
      <c r="B155" s="6"/>
      <c r="C155" s="5"/>
      <c r="D155" s="64"/>
    </row>
    <row r="156" spans="1:4" x14ac:dyDescent="0.25">
      <c r="A156" s="3"/>
      <c r="B156" s="6"/>
      <c r="C156" s="5"/>
      <c r="D156" s="64"/>
    </row>
    <row r="157" spans="1:4" x14ac:dyDescent="0.25">
      <c r="A157" s="3"/>
      <c r="B157" s="6"/>
      <c r="C157" s="5"/>
      <c r="D157" s="64"/>
    </row>
    <row r="158" spans="1:4" x14ac:dyDescent="0.25">
      <c r="A158" s="3"/>
      <c r="B158" s="6"/>
      <c r="C158" s="5"/>
      <c r="D158" s="64"/>
    </row>
    <row r="159" spans="1:4" x14ac:dyDescent="0.25">
      <c r="A159" s="3"/>
      <c r="B159" s="6"/>
      <c r="C159" s="5"/>
      <c r="D159" s="64"/>
    </row>
    <row r="160" spans="1:4" x14ac:dyDescent="0.25">
      <c r="A160" s="3"/>
      <c r="B160" s="6"/>
      <c r="C160" s="5"/>
      <c r="D160" s="64"/>
    </row>
    <row r="161" spans="1:4" x14ac:dyDescent="0.25">
      <c r="A161" s="3"/>
      <c r="B161" s="6"/>
      <c r="C161" s="5"/>
      <c r="D161" s="64"/>
    </row>
    <row r="162" spans="1:4" x14ac:dyDescent="0.25">
      <c r="A162" s="3"/>
      <c r="B162" s="6"/>
      <c r="C162" s="5"/>
      <c r="D162" s="64"/>
    </row>
    <row r="163" spans="1:4" x14ac:dyDescent="0.25">
      <c r="A163" s="3"/>
      <c r="B163" s="6"/>
      <c r="C163" s="5"/>
      <c r="D163" s="64"/>
    </row>
    <row r="164" spans="1:4" x14ac:dyDescent="0.25">
      <c r="A164" s="3"/>
      <c r="B164" s="6"/>
      <c r="C164" s="5"/>
      <c r="D164" s="64"/>
    </row>
    <row r="165" spans="1:4" x14ac:dyDescent="0.25">
      <c r="A165" s="3"/>
      <c r="B165" s="6"/>
      <c r="C165" s="5"/>
      <c r="D165" s="64"/>
    </row>
    <row r="166" spans="1:4" x14ac:dyDescent="0.25">
      <c r="A166" s="3"/>
      <c r="B166" s="6"/>
      <c r="C166" s="5"/>
      <c r="D166" s="64"/>
    </row>
    <row r="167" spans="1:4" x14ac:dyDescent="0.25">
      <c r="A167" s="3"/>
      <c r="B167" s="6"/>
      <c r="C167" s="5"/>
      <c r="D167" s="64"/>
    </row>
    <row r="168" spans="1:4" x14ac:dyDescent="0.25">
      <c r="A168" s="3"/>
      <c r="B168" s="6"/>
      <c r="C168" s="5"/>
      <c r="D168" s="64"/>
    </row>
    <row r="169" spans="1:4" x14ac:dyDescent="0.25">
      <c r="A169" s="3"/>
      <c r="B169" s="6"/>
      <c r="C169" s="5"/>
      <c r="D169" s="64"/>
    </row>
    <row r="170" spans="1:4" x14ac:dyDescent="0.25">
      <c r="A170" s="3"/>
      <c r="B170" s="6"/>
      <c r="C170" s="5"/>
      <c r="D170" s="64"/>
    </row>
    <row r="171" spans="1:4" x14ac:dyDescent="0.25">
      <c r="A171" s="3"/>
      <c r="B171" s="6"/>
      <c r="C171" s="5"/>
      <c r="D171" s="64"/>
    </row>
    <row r="172" spans="1:4" x14ac:dyDescent="0.25">
      <c r="A172" s="3"/>
      <c r="B172" s="6"/>
      <c r="C172" s="5"/>
      <c r="D172" s="64"/>
    </row>
    <row r="173" spans="1:4" x14ac:dyDescent="0.25">
      <c r="A173" s="3"/>
      <c r="B173" s="6"/>
      <c r="C173" s="5"/>
      <c r="D173" s="64"/>
    </row>
    <row r="174" spans="1:4" x14ac:dyDescent="0.25">
      <c r="A174" s="3"/>
      <c r="B174" s="6"/>
      <c r="C174" s="5"/>
      <c r="D174" s="64"/>
    </row>
    <row r="175" spans="1:4" x14ac:dyDescent="0.25">
      <c r="A175" s="3"/>
      <c r="B175" s="6"/>
      <c r="C175" s="5"/>
      <c r="D175" s="64"/>
    </row>
    <row r="176" spans="1:4" x14ac:dyDescent="0.25">
      <c r="A176" s="3"/>
      <c r="B176" s="6"/>
      <c r="C176" s="5"/>
      <c r="D176" s="64"/>
    </row>
    <row r="177" spans="1:4" x14ac:dyDescent="0.25">
      <c r="A177" s="3"/>
      <c r="B177" s="6"/>
      <c r="C177" s="5"/>
      <c r="D177" s="64"/>
    </row>
    <row r="178" spans="1:4" x14ac:dyDescent="0.25">
      <c r="A178" s="3"/>
      <c r="B178" s="6"/>
      <c r="C178" s="5"/>
      <c r="D178" s="64"/>
    </row>
    <row r="179" spans="1:4" x14ac:dyDescent="0.25">
      <c r="A179" s="3"/>
      <c r="B179" s="6"/>
      <c r="C179" s="5"/>
      <c r="D179" s="64"/>
    </row>
    <row r="180" spans="1:4" x14ac:dyDescent="0.25">
      <c r="A180" s="3"/>
      <c r="B180" s="6"/>
      <c r="C180" s="5"/>
      <c r="D180" s="64"/>
    </row>
    <row r="181" spans="1:4" x14ac:dyDescent="0.25">
      <c r="A181" s="3"/>
      <c r="B181" s="6"/>
      <c r="C181" s="5"/>
      <c r="D181" s="64"/>
    </row>
    <row r="182" spans="1:4" x14ac:dyDescent="0.25">
      <c r="A182" s="3"/>
      <c r="B182" s="6"/>
      <c r="C182" s="5"/>
      <c r="D182" s="64"/>
    </row>
    <row r="183" spans="1:4" x14ac:dyDescent="0.25">
      <c r="A183" s="3"/>
      <c r="B183" s="6"/>
      <c r="C183" s="5"/>
      <c r="D183" s="64"/>
    </row>
    <row r="184" spans="1:4" x14ac:dyDescent="0.25">
      <c r="A184" s="3"/>
      <c r="B184" s="6"/>
      <c r="C184" s="5"/>
      <c r="D184" s="64"/>
    </row>
    <row r="185" spans="1:4" x14ac:dyDescent="0.25">
      <c r="A185" s="3"/>
      <c r="B185" s="6"/>
      <c r="C185" s="5"/>
      <c r="D185" s="64"/>
    </row>
    <row r="186" spans="1:4" x14ac:dyDescent="0.25">
      <c r="A186" s="3"/>
      <c r="B186" s="6"/>
      <c r="C186" s="5"/>
      <c r="D186" s="64"/>
    </row>
    <row r="187" spans="1:4" x14ac:dyDescent="0.25">
      <c r="A187" s="3"/>
      <c r="B187" s="6"/>
      <c r="C187" s="5"/>
      <c r="D187" s="64"/>
    </row>
    <row r="188" spans="1:4" x14ac:dyDescent="0.25">
      <c r="A188" s="3"/>
      <c r="B188" s="6"/>
      <c r="C188" s="5"/>
      <c r="D188" s="64"/>
    </row>
    <row r="189" spans="1:4" x14ac:dyDescent="0.25">
      <c r="A189" s="3"/>
      <c r="B189" s="6"/>
      <c r="C189" s="5"/>
      <c r="D189" s="64"/>
    </row>
    <row r="190" spans="1:4" x14ac:dyDescent="0.25">
      <c r="A190" s="3"/>
      <c r="B190" s="6"/>
      <c r="C190" s="5"/>
      <c r="D190" s="64"/>
    </row>
    <row r="191" spans="1:4" x14ac:dyDescent="0.25">
      <c r="A191" s="3"/>
      <c r="B191" s="6"/>
      <c r="C191" s="5"/>
      <c r="D191" s="64"/>
    </row>
    <row r="192" spans="1:4" x14ac:dyDescent="0.25">
      <c r="A192" s="3"/>
      <c r="B192" s="6"/>
      <c r="C192" s="5"/>
      <c r="D192" s="64"/>
    </row>
    <row r="193" spans="1:4" x14ac:dyDescent="0.25">
      <c r="A193" s="3"/>
      <c r="B193" s="6"/>
      <c r="C193" s="5"/>
      <c r="D193" s="64"/>
    </row>
    <row r="194" spans="1:4" x14ac:dyDescent="0.25">
      <c r="A194" s="3"/>
      <c r="B194" s="6"/>
      <c r="C194" s="5"/>
      <c r="D194" s="64"/>
    </row>
    <row r="195" spans="1:4" x14ac:dyDescent="0.25">
      <c r="A195" s="3"/>
      <c r="B195" s="6"/>
      <c r="C195" s="5"/>
      <c r="D195" s="64"/>
    </row>
    <row r="196" spans="1:4" x14ac:dyDescent="0.25">
      <c r="A196" s="3"/>
      <c r="B196" s="6"/>
      <c r="C196" s="5"/>
      <c r="D196" s="64"/>
    </row>
    <row r="197" spans="1:4" x14ac:dyDescent="0.25">
      <c r="C197" s="15"/>
    </row>
  </sheetData>
  <sheetProtection algorithmName="SHA-512" hashValue="dPfZ4nhVftj8tIc+5OlObKK9EUsckLVwfyNDrGvcXvc7GPbD3EcK6spyXqyOhUFOcwL0ZRvcEW67LDv3zX6u0Q==" saltValue="WVS706J5GLjGI8DMtqVHSw==" spinCount="100000" sheet="1" objects="1" scenarios="1"/>
  <pageMargins left="0.7" right="0.7" top="0.75" bottom="0.75" header="0.3" footer="0.3"/>
  <pageSetup paperSize="5" orientation="landscape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98AD9-35DA-4FA2-A770-D13AC46F980A}">
  <sheetPr codeName="Sheet4"/>
  <dimension ref="A1:L197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H49" sqref="H49"/>
    </sheetView>
  </sheetViews>
  <sheetFormatPr defaultRowHeight="15" x14ac:dyDescent="0.25"/>
  <cols>
    <col min="1" max="1" width="6.140625" style="23" customWidth="1"/>
    <col min="2" max="2" width="46.7109375" customWidth="1"/>
    <col min="3" max="3" width="16.28515625" style="12" customWidth="1"/>
    <col min="4" max="4" width="13.85546875" style="59" customWidth="1"/>
    <col min="5" max="5" width="23.42578125" style="59" customWidth="1"/>
    <col min="6" max="6" width="15.5703125" style="30" customWidth="1"/>
    <col min="7" max="7" width="15.42578125" style="30" customWidth="1"/>
    <col min="8" max="8" width="16.5703125" style="30" customWidth="1"/>
    <col min="9" max="11" width="12.7109375" style="4" customWidth="1"/>
  </cols>
  <sheetData>
    <row r="1" spans="1:12" s="4" customFormat="1" ht="31.5" x14ac:dyDescent="0.5">
      <c r="A1" s="13"/>
      <c r="B1" s="131" t="s">
        <v>38</v>
      </c>
      <c r="C1" s="10"/>
      <c r="D1" s="59"/>
      <c r="E1" s="59"/>
      <c r="F1" s="30"/>
      <c r="G1" s="30"/>
      <c r="H1" s="30"/>
      <c r="L1" s="13"/>
    </row>
    <row r="2" spans="1:12" s="4" customFormat="1" x14ac:dyDescent="0.25">
      <c r="A2" s="13"/>
      <c r="C2" s="11"/>
      <c r="D2" s="59"/>
      <c r="E2" s="59"/>
      <c r="F2" s="30"/>
      <c r="G2" s="30"/>
      <c r="H2" s="46"/>
      <c r="L2" s="13"/>
    </row>
    <row r="3" spans="1:12" s="4" customFormat="1" x14ac:dyDescent="0.25">
      <c r="A3" s="13"/>
      <c r="B3" s="128" t="s">
        <v>36</v>
      </c>
      <c r="C3" s="129">
        <v>15.38</v>
      </c>
      <c r="D3" s="59"/>
      <c r="E3" s="59"/>
      <c r="F3" s="30"/>
      <c r="G3" s="30"/>
      <c r="H3" s="46"/>
      <c r="L3" s="13"/>
    </row>
    <row r="4" spans="1:12" s="4" customFormat="1" ht="15.75" thickBot="1" x14ac:dyDescent="0.3">
      <c r="A4" s="13"/>
      <c r="C4" s="11"/>
      <c r="D4" s="59"/>
      <c r="E4" s="59"/>
      <c r="F4" s="30"/>
      <c r="G4" s="30"/>
      <c r="H4" s="88" t="s">
        <v>22</v>
      </c>
      <c r="L4" s="13"/>
    </row>
    <row r="5" spans="1:12" s="1" customFormat="1" ht="28.5" customHeight="1" x14ac:dyDescent="0.25">
      <c r="A5" s="100"/>
      <c r="B5" s="95"/>
      <c r="C5" s="29" t="s">
        <v>14</v>
      </c>
      <c r="D5" s="101" t="s">
        <v>15</v>
      </c>
      <c r="E5" s="101" t="s">
        <v>16</v>
      </c>
      <c r="F5" s="102" t="s">
        <v>17</v>
      </c>
      <c r="G5" s="103" t="s">
        <v>18</v>
      </c>
      <c r="H5" s="110" t="s">
        <v>19</v>
      </c>
      <c r="I5" s="100"/>
      <c r="J5" s="95"/>
      <c r="K5" s="95"/>
    </row>
    <row r="6" spans="1:12" s="96" customFormat="1" ht="17.25" customHeight="1" x14ac:dyDescent="0.25">
      <c r="C6" s="94"/>
      <c r="D6" s="104"/>
      <c r="E6" s="104"/>
      <c r="F6" s="105"/>
      <c r="G6" s="105"/>
      <c r="H6" s="111"/>
      <c r="I6" s="114"/>
    </row>
    <row r="7" spans="1:12" x14ac:dyDescent="0.25">
      <c r="A7" s="97"/>
      <c r="B7" s="98" t="s">
        <v>0</v>
      </c>
      <c r="C7" s="91"/>
      <c r="D7" s="90" t="s">
        <v>23</v>
      </c>
      <c r="E7" s="90" t="s">
        <v>23</v>
      </c>
      <c r="F7" s="53"/>
      <c r="G7" s="73"/>
      <c r="H7" s="112"/>
      <c r="I7" s="97"/>
      <c r="J7" s="99"/>
      <c r="K7" s="99"/>
    </row>
    <row r="8" spans="1:12" x14ac:dyDescent="0.25">
      <c r="A8" s="25">
        <v>4010</v>
      </c>
      <c r="B8" s="8" t="s">
        <v>13</v>
      </c>
      <c r="C8" s="36">
        <v>153800</v>
      </c>
      <c r="D8" s="60">
        <v>1</v>
      </c>
      <c r="E8" s="60">
        <v>-0.15</v>
      </c>
      <c r="F8" s="48">
        <f>SUM(C8+(C8*D8))</f>
        <v>307600</v>
      </c>
      <c r="G8" s="69">
        <f>SUM(C8+(C8*E8))</f>
        <v>130730</v>
      </c>
      <c r="H8" s="113">
        <f>SUM(F8+(F8*E8))</f>
        <v>261460</v>
      </c>
      <c r="I8" s="13"/>
    </row>
    <row r="9" spans="1:12" hidden="1" x14ac:dyDescent="0.25">
      <c r="A9" s="25"/>
      <c r="B9" s="106" t="s">
        <v>24</v>
      </c>
      <c r="C9" s="109"/>
      <c r="D9" s="60"/>
      <c r="E9" s="60"/>
      <c r="F9" s="48"/>
      <c r="G9" s="69"/>
      <c r="H9" s="113"/>
      <c r="I9" s="13"/>
    </row>
    <row r="10" spans="1:12" hidden="1" x14ac:dyDescent="0.25">
      <c r="B10" s="106" t="s">
        <v>24</v>
      </c>
      <c r="C10" s="109" t="e">
        <f>SUM(#REF!)</f>
        <v>#REF!</v>
      </c>
      <c r="D10" s="107"/>
      <c r="E10" s="108"/>
      <c r="F10" s="48"/>
      <c r="G10" s="69"/>
      <c r="H10" s="87"/>
    </row>
    <row r="11" spans="1:12" x14ac:dyDescent="0.25">
      <c r="B11" s="16" t="s">
        <v>6</v>
      </c>
      <c r="C11" s="37">
        <f>SUM(C8:C9)</f>
        <v>153800</v>
      </c>
      <c r="D11" s="56"/>
      <c r="E11" s="57"/>
      <c r="F11" s="55">
        <f>SUM(F8:F9)</f>
        <v>307600</v>
      </c>
      <c r="G11" s="70">
        <f>SUM(G8:G9)</f>
        <v>130730</v>
      </c>
      <c r="H11" s="79">
        <f>SUM(H8:H9)</f>
        <v>261460</v>
      </c>
    </row>
    <row r="12" spans="1:12" hidden="1" x14ac:dyDescent="0.25">
      <c r="B12" s="106" t="s">
        <v>24</v>
      </c>
      <c r="C12" s="109" t="e">
        <f>SUM(#REF!)</f>
        <v>#REF!</v>
      </c>
      <c r="D12" s="93"/>
      <c r="E12" s="57"/>
      <c r="F12" s="92"/>
      <c r="G12" s="92"/>
      <c r="H12" s="92"/>
    </row>
    <row r="13" spans="1:12" s="6" customFormat="1" x14ac:dyDescent="0.25">
      <c r="A13" s="24"/>
      <c r="B13" s="66" t="s">
        <v>21</v>
      </c>
      <c r="C13" s="65">
        <f>SUM(C47/C33)</f>
        <v>100055.76208178439</v>
      </c>
      <c r="D13" s="57"/>
      <c r="E13" s="57"/>
      <c r="F13" s="65">
        <f>SUM(F47/F33)</f>
        <v>91547.619047619053</v>
      </c>
      <c r="G13" s="65">
        <f>SUM(G47/G33)</f>
        <v>148895.21640091116</v>
      </c>
      <c r="H13" s="65">
        <f>SUM(H47/H33)</f>
        <v>128059.05401623287</v>
      </c>
      <c r="L13" s="14"/>
    </row>
    <row r="14" spans="1:12" s="6" customFormat="1" x14ac:dyDescent="0.25">
      <c r="A14" s="24"/>
      <c r="B14" s="22"/>
      <c r="C14" s="89"/>
      <c r="E14" s="57"/>
      <c r="F14" s="89"/>
      <c r="G14" s="89"/>
      <c r="H14" s="38"/>
      <c r="L14" s="14"/>
    </row>
    <row r="15" spans="1:12" s="4" customFormat="1" x14ac:dyDescent="0.25">
      <c r="A15" s="23"/>
      <c r="B15" s="19" t="s">
        <v>11</v>
      </c>
      <c r="C15" s="11"/>
      <c r="D15" s="90" t="s">
        <v>23</v>
      </c>
      <c r="E15" s="59"/>
      <c r="F15" s="46"/>
      <c r="G15" s="68"/>
      <c r="H15" s="78"/>
      <c r="L15" s="13"/>
    </row>
    <row r="16" spans="1:12" x14ac:dyDescent="0.25">
      <c r="A16" s="3"/>
      <c r="B16" s="125" t="s">
        <v>34</v>
      </c>
      <c r="C16" s="130">
        <f>(C8/C3)</f>
        <v>10000</v>
      </c>
      <c r="D16" s="124"/>
      <c r="E16" s="62"/>
      <c r="F16" s="130">
        <f>(F8/C3)</f>
        <v>20000</v>
      </c>
      <c r="G16" s="130">
        <f>C16</f>
        <v>10000</v>
      </c>
      <c r="H16" s="130">
        <f>F16</f>
        <v>20000</v>
      </c>
    </row>
    <row r="17" spans="1:11" x14ac:dyDescent="0.25">
      <c r="A17" s="3"/>
      <c r="B17" s="125" t="s">
        <v>35</v>
      </c>
      <c r="C17" s="130">
        <f>(C8-C27)/C16</f>
        <v>5.38</v>
      </c>
      <c r="D17" s="124"/>
      <c r="E17" s="62"/>
      <c r="F17" s="130">
        <f>(F8-F27)/F16</f>
        <v>5.88</v>
      </c>
      <c r="G17" s="130">
        <f>(G8-G27)/G16</f>
        <v>3.073</v>
      </c>
      <c r="H17" s="130">
        <f>(H8-H27)/H16</f>
        <v>3.573</v>
      </c>
    </row>
    <row r="18" spans="1:11" x14ac:dyDescent="0.25">
      <c r="A18" s="23">
        <v>5110</v>
      </c>
      <c r="B18" s="126" t="s">
        <v>2</v>
      </c>
      <c r="C18" s="127">
        <v>60000</v>
      </c>
      <c r="D18" s="61">
        <v>0.9</v>
      </c>
      <c r="E18" s="62"/>
      <c r="F18" s="48">
        <f t="shared" ref="F18:F22" si="0">SUM(C18+(C18*D18))</f>
        <v>114000</v>
      </c>
      <c r="G18" s="69">
        <f t="shared" ref="G18:G22" si="1">C18</f>
        <v>60000</v>
      </c>
      <c r="H18" s="87">
        <f>F18</f>
        <v>114000</v>
      </c>
    </row>
    <row r="19" spans="1:11" hidden="1" x14ac:dyDescent="0.25">
      <c r="B19" s="116" t="s">
        <v>25</v>
      </c>
      <c r="C19" s="109"/>
      <c r="D19" s="61"/>
      <c r="E19" s="62"/>
      <c r="F19" s="48"/>
      <c r="G19" s="69"/>
      <c r="H19" s="87"/>
    </row>
    <row r="20" spans="1:11" x14ac:dyDescent="0.25">
      <c r="A20" s="23">
        <v>5120</v>
      </c>
      <c r="B20" s="18" t="s">
        <v>30</v>
      </c>
      <c r="C20" s="36">
        <v>30000</v>
      </c>
      <c r="D20" s="61">
        <v>0.9</v>
      </c>
      <c r="E20" s="62"/>
      <c r="F20" s="48">
        <f t="shared" si="0"/>
        <v>57000</v>
      </c>
      <c r="G20" s="69">
        <f t="shared" si="1"/>
        <v>30000</v>
      </c>
      <c r="H20" s="87">
        <f t="shared" ref="H20:H44" si="2">F20</f>
        <v>57000</v>
      </c>
    </row>
    <row r="21" spans="1:11" hidden="1" x14ac:dyDescent="0.25">
      <c r="B21" s="116" t="s">
        <v>25</v>
      </c>
      <c r="C21" s="109"/>
      <c r="D21" s="61">
        <v>0</v>
      </c>
      <c r="E21" s="62"/>
      <c r="F21" s="48"/>
      <c r="G21" s="69"/>
      <c r="H21" s="87"/>
    </row>
    <row r="22" spans="1:11" x14ac:dyDescent="0.25">
      <c r="A22" s="23">
        <v>5130</v>
      </c>
      <c r="B22" s="18" t="s">
        <v>3</v>
      </c>
      <c r="C22" s="36">
        <v>10000</v>
      </c>
      <c r="D22" s="61">
        <v>0.9</v>
      </c>
      <c r="E22" s="62"/>
      <c r="F22" s="48">
        <f t="shared" si="0"/>
        <v>19000</v>
      </c>
      <c r="G22" s="69">
        <f t="shared" si="1"/>
        <v>10000</v>
      </c>
      <c r="H22" s="87">
        <f t="shared" si="2"/>
        <v>19000</v>
      </c>
    </row>
    <row r="23" spans="1:11" hidden="1" x14ac:dyDescent="0.25">
      <c r="B23" s="116" t="s">
        <v>25</v>
      </c>
      <c r="C23" s="109"/>
      <c r="D23" s="61">
        <v>0</v>
      </c>
      <c r="E23" s="62"/>
      <c r="F23" s="48"/>
      <c r="G23" s="69"/>
      <c r="H23" s="87"/>
    </row>
    <row r="24" spans="1:11" hidden="1" x14ac:dyDescent="0.25">
      <c r="B24" s="116" t="s">
        <v>25</v>
      </c>
      <c r="C24" s="109"/>
      <c r="D24" s="61">
        <v>0</v>
      </c>
      <c r="E24" s="62"/>
      <c r="F24" s="48"/>
      <c r="G24" s="69"/>
      <c r="H24" s="87"/>
    </row>
    <row r="25" spans="1:11" hidden="1" x14ac:dyDescent="0.25">
      <c r="B25" s="116" t="s">
        <v>25</v>
      </c>
      <c r="C25" s="109"/>
      <c r="D25" s="61">
        <v>0</v>
      </c>
      <c r="E25" s="63"/>
      <c r="F25" s="48"/>
      <c r="G25" s="69"/>
      <c r="H25" s="87"/>
    </row>
    <row r="26" spans="1:11" hidden="1" x14ac:dyDescent="0.25">
      <c r="B26" s="116" t="s">
        <v>25</v>
      </c>
      <c r="C26" s="109" t="e">
        <f>SUM(#REF!)</f>
        <v>#REF!</v>
      </c>
      <c r="D26" s="115"/>
      <c r="E26" s="63"/>
      <c r="F26" s="48"/>
      <c r="G26" s="69"/>
      <c r="H26" s="87"/>
    </row>
    <row r="27" spans="1:11" x14ac:dyDescent="0.25">
      <c r="B27" s="20" t="s">
        <v>12</v>
      </c>
      <c r="C27" s="39">
        <f>SUM(C18:C25)</f>
        <v>100000</v>
      </c>
      <c r="D27" s="56"/>
      <c r="E27" s="44"/>
      <c r="F27" s="54">
        <f>SUM(F18:F25)</f>
        <v>190000</v>
      </c>
      <c r="G27" s="71">
        <f>SUM(G18:G25)</f>
        <v>100000</v>
      </c>
      <c r="H27" s="80">
        <f>SUM(H18:H25)</f>
        <v>190000</v>
      </c>
    </row>
    <row r="28" spans="1:11" hidden="1" x14ac:dyDescent="0.25">
      <c r="B28" s="116" t="s">
        <v>25</v>
      </c>
      <c r="C28" s="109" t="e">
        <f>SUM(#REF!)</f>
        <v>#REF!</v>
      </c>
      <c r="D28" s="56"/>
      <c r="E28" s="44"/>
      <c r="F28" s="54"/>
      <c r="G28" s="71"/>
      <c r="H28" s="80"/>
    </row>
    <row r="29" spans="1:11" x14ac:dyDescent="0.25">
      <c r="B29" s="21" t="s">
        <v>10</v>
      </c>
      <c r="C29" s="132">
        <f>SUM(C8-C27)/C8</f>
        <v>0.34980494148244473</v>
      </c>
      <c r="D29" s="41"/>
      <c r="E29" s="45"/>
      <c r="F29" s="134">
        <f>SUM(F8-F27)/F8</f>
        <v>0.3823146944083225</v>
      </c>
      <c r="G29" s="135">
        <f>SUM(G8-G27)/G8</f>
        <v>0.23506463703817027</v>
      </c>
      <c r="H29" s="136">
        <f>SUM(H8-H27)/H8</f>
        <v>0.27331140518626174</v>
      </c>
    </row>
    <row r="30" spans="1:11" s="2" customFormat="1" x14ac:dyDescent="0.25">
      <c r="A30" s="24"/>
      <c r="B30" s="22"/>
      <c r="C30" s="17"/>
      <c r="D30" s="17"/>
      <c r="E30" s="17"/>
      <c r="F30" s="53"/>
      <c r="G30" s="73"/>
      <c r="H30" s="82"/>
      <c r="I30" s="6"/>
      <c r="J30" s="6"/>
      <c r="K30" s="6"/>
    </row>
    <row r="31" spans="1:11" x14ac:dyDescent="0.25">
      <c r="B31" s="32" t="s">
        <v>5</v>
      </c>
      <c r="C31" s="35">
        <f>C27</f>
        <v>100000</v>
      </c>
      <c r="D31" s="43"/>
      <c r="E31" s="44"/>
      <c r="F31" s="35">
        <f t="shared" ref="F31:H31" si="3">F27</f>
        <v>190000</v>
      </c>
      <c r="G31" s="35">
        <f t="shared" si="3"/>
        <v>100000</v>
      </c>
      <c r="H31" s="35">
        <f t="shared" si="3"/>
        <v>190000</v>
      </c>
    </row>
    <row r="32" spans="1:11" hidden="1" x14ac:dyDescent="0.25">
      <c r="B32" s="116" t="s">
        <v>27</v>
      </c>
      <c r="C32" s="109" t="e">
        <f>SUM(#REF!)</f>
        <v>#REF!</v>
      </c>
      <c r="D32" s="43"/>
      <c r="E32" s="44"/>
      <c r="F32" s="51"/>
      <c r="G32" s="74"/>
      <c r="H32" s="83"/>
    </row>
    <row r="33" spans="1:11" x14ac:dyDescent="0.25">
      <c r="B33" s="21" t="s">
        <v>8</v>
      </c>
      <c r="C33" s="133">
        <f>SUM((C11-C31)/C11)</f>
        <v>0.34980494148244473</v>
      </c>
      <c r="D33" s="42"/>
      <c r="E33" s="45"/>
      <c r="F33" s="134">
        <f>SUM((F11-F31)/F11)</f>
        <v>0.3823146944083225</v>
      </c>
      <c r="G33" s="135">
        <f>SUM((G11-G31)/G11)</f>
        <v>0.23506463703817027</v>
      </c>
      <c r="H33" s="136">
        <f>SUM((H11-H31)/H11)</f>
        <v>0.27331140518626174</v>
      </c>
    </row>
    <row r="34" spans="1:11" x14ac:dyDescent="0.25">
      <c r="B34" s="31" t="s">
        <v>20</v>
      </c>
      <c r="C34" s="33">
        <f>SUM(C11-C31)</f>
        <v>53800</v>
      </c>
      <c r="D34" s="38"/>
      <c r="E34" s="38"/>
      <c r="F34" s="52">
        <f>SUM(F11-F31)</f>
        <v>117600</v>
      </c>
      <c r="G34" s="75">
        <f>SUM(G11-G31)</f>
        <v>30730</v>
      </c>
      <c r="H34" s="84">
        <f>SUM(H11-H31)</f>
        <v>71460</v>
      </c>
    </row>
    <row r="35" spans="1:11" hidden="1" x14ac:dyDescent="0.25">
      <c r="B35" s="116" t="s">
        <v>26</v>
      </c>
      <c r="C35" s="109" t="e">
        <f>SUM(#REF!)</f>
        <v>#REF!</v>
      </c>
      <c r="D35" s="38"/>
      <c r="E35" s="38"/>
      <c r="F35" s="117"/>
      <c r="G35" s="117"/>
      <c r="H35" s="118"/>
    </row>
    <row r="36" spans="1:11" s="2" customFormat="1" x14ac:dyDescent="0.25">
      <c r="A36" s="24"/>
      <c r="B36" s="28"/>
      <c r="C36" s="27"/>
      <c r="D36" s="5"/>
      <c r="E36" s="5"/>
      <c r="F36" s="47"/>
      <c r="G36" s="72"/>
      <c r="H36" s="81"/>
      <c r="I36" s="6"/>
      <c r="J36" s="6"/>
      <c r="K36" s="6"/>
    </row>
    <row r="37" spans="1:11" x14ac:dyDescent="0.25">
      <c r="B37" s="119" t="s">
        <v>1</v>
      </c>
      <c r="C37" s="7"/>
      <c r="D37" s="90" t="s">
        <v>23</v>
      </c>
      <c r="F37" s="46"/>
      <c r="G37" s="68"/>
      <c r="H37" s="78"/>
    </row>
    <row r="38" spans="1:11" x14ac:dyDescent="0.25">
      <c r="A38" s="23">
        <v>6110</v>
      </c>
      <c r="B38" s="8" t="s">
        <v>31</v>
      </c>
      <c r="C38" s="36">
        <v>10000</v>
      </c>
      <c r="D38" s="61">
        <v>0</v>
      </c>
      <c r="E38" s="62"/>
      <c r="F38" s="48">
        <f t="shared" ref="F38:F44" si="4">SUM(C38+(C38*D38))</f>
        <v>10000</v>
      </c>
      <c r="G38" s="69">
        <f t="shared" ref="G38:G44" si="5">C38</f>
        <v>10000</v>
      </c>
      <c r="H38" s="87">
        <f t="shared" si="2"/>
        <v>10000</v>
      </c>
    </row>
    <row r="39" spans="1:11" hidden="1" x14ac:dyDescent="0.25">
      <c r="B39" s="116"/>
      <c r="C39" s="36"/>
      <c r="D39" s="61"/>
      <c r="E39" s="62"/>
      <c r="F39" s="48"/>
      <c r="G39" s="69"/>
      <c r="H39" s="87"/>
    </row>
    <row r="40" spans="1:11" x14ac:dyDescent="0.25">
      <c r="A40" s="23">
        <v>6120</v>
      </c>
      <c r="B40" s="8" t="s">
        <v>32</v>
      </c>
      <c r="C40" s="36">
        <v>7500</v>
      </c>
      <c r="D40" s="61">
        <v>0</v>
      </c>
      <c r="E40" s="62"/>
      <c r="F40" s="48">
        <f t="shared" si="4"/>
        <v>7500</v>
      </c>
      <c r="G40" s="69">
        <f t="shared" si="5"/>
        <v>7500</v>
      </c>
      <c r="H40" s="87">
        <f t="shared" si="2"/>
        <v>7500</v>
      </c>
    </row>
    <row r="41" spans="1:11" hidden="1" x14ac:dyDescent="0.25">
      <c r="B41" s="116"/>
      <c r="C41" s="36"/>
      <c r="D41" s="61"/>
      <c r="E41" s="62"/>
      <c r="F41" s="48"/>
      <c r="G41" s="69"/>
      <c r="H41" s="87"/>
    </row>
    <row r="42" spans="1:11" x14ac:dyDescent="0.25">
      <c r="A42" s="23">
        <v>6130</v>
      </c>
      <c r="B42" s="8" t="s">
        <v>37</v>
      </c>
      <c r="C42" s="36">
        <v>12500</v>
      </c>
      <c r="D42" s="61">
        <v>0</v>
      </c>
      <c r="E42" s="62"/>
      <c r="F42" s="48">
        <f t="shared" si="4"/>
        <v>12500</v>
      </c>
      <c r="G42" s="69">
        <f t="shared" si="5"/>
        <v>12500</v>
      </c>
      <c r="H42" s="87">
        <f t="shared" si="2"/>
        <v>12500</v>
      </c>
    </row>
    <row r="43" spans="1:11" hidden="1" x14ac:dyDescent="0.25">
      <c r="B43" s="116"/>
      <c r="C43" s="36"/>
      <c r="D43" s="61"/>
      <c r="E43" s="62"/>
      <c r="F43" s="48"/>
      <c r="G43" s="69"/>
      <c r="H43" s="87"/>
    </row>
    <row r="44" spans="1:11" x14ac:dyDescent="0.25">
      <c r="A44" s="23">
        <v>6140</v>
      </c>
      <c r="B44" s="8" t="s">
        <v>33</v>
      </c>
      <c r="C44" s="36">
        <v>5000</v>
      </c>
      <c r="D44" s="61">
        <v>0</v>
      </c>
      <c r="E44" s="62"/>
      <c r="F44" s="48">
        <f t="shared" si="4"/>
        <v>5000</v>
      </c>
      <c r="G44" s="69">
        <f t="shared" si="5"/>
        <v>5000</v>
      </c>
      <c r="H44" s="87">
        <f t="shared" si="2"/>
        <v>5000</v>
      </c>
    </row>
    <row r="45" spans="1:11" hidden="1" x14ac:dyDescent="0.25">
      <c r="B45" s="116"/>
      <c r="C45" s="36"/>
      <c r="D45" s="61"/>
      <c r="E45" s="62"/>
      <c r="F45" s="48"/>
      <c r="G45" s="69"/>
      <c r="H45" s="87"/>
    </row>
    <row r="46" spans="1:11" hidden="1" x14ac:dyDescent="0.25">
      <c r="B46" s="116" t="s">
        <v>28</v>
      </c>
      <c r="C46" s="36"/>
      <c r="D46" s="61"/>
      <c r="E46" s="63"/>
      <c r="F46" s="48"/>
      <c r="G46" s="69"/>
      <c r="H46" s="87"/>
    </row>
    <row r="47" spans="1:11" x14ac:dyDescent="0.25">
      <c r="B47" s="123" t="s">
        <v>4</v>
      </c>
      <c r="C47" s="120">
        <f>SUM(C38:C46)</f>
        <v>35000</v>
      </c>
      <c r="D47" s="58"/>
      <c r="E47" s="44"/>
      <c r="F47" s="49">
        <f>SUM(F38:F46)</f>
        <v>35000</v>
      </c>
      <c r="G47" s="76">
        <f>SUM(G38:G46)</f>
        <v>35000</v>
      </c>
      <c r="H47" s="85">
        <f>SUM(H38:H46)</f>
        <v>35000</v>
      </c>
    </row>
    <row r="48" spans="1:11" hidden="1" x14ac:dyDescent="0.25">
      <c r="B48" s="116" t="s">
        <v>28</v>
      </c>
      <c r="C48" s="120"/>
      <c r="D48" s="58"/>
      <c r="E48" s="44"/>
      <c r="F48" s="49"/>
      <c r="G48" s="76"/>
      <c r="H48" s="85"/>
    </row>
    <row r="49" spans="1:8" x14ac:dyDescent="0.25">
      <c r="B49" s="26" t="s">
        <v>7</v>
      </c>
      <c r="C49" s="34">
        <f>SUM(C34-C47)</f>
        <v>18800</v>
      </c>
      <c r="D49" s="43"/>
      <c r="E49" s="44"/>
      <c r="F49" s="50">
        <f>SUM(F34-F47)</f>
        <v>82600</v>
      </c>
      <c r="G49" s="77">
        <f>SUM(G34-G47)</f>
        <v>-4270</v>
      </c>
      <c r="H49" s="86">
        <f>SUM(H34-H47)</f>
        <v>36460</v>
      </c>
    </row>
    <row r="50" spans="1:8" hidden="1" x14ac:dyDescent="0.25">
      <c r="B50" s="122" t="s">
        <v>29</v>
      </c>
      <c r="C50" s="34"/>
      <c r="D50" s="43"/>
      <c r="E50" s="44"/>
      <c r="F50" s="50"/>
      <c r="G50" s="77"/>
      <c r="H50" s="121"/>
    </row>
    <row r="51" spans="1:8" ht="15.75" thickBot="1" x14ac:dyDescent="0.3">
      <c r="B51" s="9" t="s">
        <v>9</v>
      </c>
      <c r="C51" s="133">
        <f>SUM(C49/C11)</f>
        <v>0.1222366710013004</v>
      </c>
      <c r="D51" s="42"/>
      <c r="E51" s="45"/>
      <c r="F51" s="134">
        <f>SUM(F49/F11)</f>
        <v>0.26853055916775032</v>
      </c>
      <c r="G51" s="135">
        <f>SUM(G49/G11)</f>
        <v>-3.2662739998470129E-2</v>
      </c>
      <c r="H51" s="137">
        <f>SUM(H49/H11)</f>
        <v>0.13944771666794156</v>
      </c>
    </row>
    <row r="52" spans="1:8" x14ac:dyDescent="0.25">
      <c r="A52" s="3"/>
      <c r="B52" s="66" t="s">
        <v>21</v>
      </c>
      <c r="C52" s="67">
        <f>SUM(C47/C33)</f>
        <v>100055.76208178439</v>
      </c>
      <c r="D52" s="40"/>
      <c r="E52" s="40"/>
      <c r="F52" s="67">
        <f>SUM(F47/F33)</f>
        <v>91547.619047619053</v>
      </c>
      <c r="G52" s="67">
        <f>SUM(G47/G33)</f>
        <v>148895.21640091116</v>
      </c>
      <c r="H52" s="67">
        <f>SUM(H47/H33)</f>
        <v>128059.05401623287</v>
      </c>
    </row>
    <row r="53" spans="1:8" x14ac:dyDescent="0.25">
      <c r="A53" s="3"/>
      <c r="B53" s="6"/>
      <c r="C53" s="5"/>
      <c r="D53" s="64"/>
    </row>
    <row r="54" spans="1:8" x14ac:dyDescent="0.25">
      <c r="A54" s="3"/>
      <c r="B54" s="6"/>
      <c r="C54" s="5"/>
      <c r="D54" s="64"/>
    </row>
    <row r="55" spans="1:8" x14ac:dyDescent="0.25">
      <c r="A55" s="3"/>
      <c r="B55" s="6"/>
      <c r="C55" s="5"/>
      <c r="D55" s="64"/>
    </row>
    <row r="56" spans="1:8" x14ac:dyDescent="0.25">
      <c r="A56" s="3"/>
      <c r="B56" s="6"/>
      <c r="C56" s="5"/>
      <c r="D56" s="64"/>
    </row>
    <row r="57" spans="1:8" x14ac:dyDescent="0.25">
      <c r="A57" s="3"/>
      <c r="B57" s="6"/>
      <c r="C57" s="5"/>
      <c r="D57" s="64"/>
    </row>
    <row r="58" spans="1:8" x14ac:dyDescent="0.25">
      <c r="A58" s="3"/>
      <c r="B58" s="6"/>
      <c r="C58" s="5"/>
      <c r="D58" s="64"/>
    </row>
    <row r="59" spans="1:8" x14ac:dyDescent="0.25">
      <c r="A59" s="3"/>
      <c r="B59" s="6"/>
      <c r="C59" s="5"/>
      <c r="D59" s="64"/>
    </row>
    <row r="60" spans="1:8" x14ac:dyDescent="0.25">
      <c r="A60" s="3"/>
      <c r="B60" s="6"/>
      <c r="C60" s="5"/>
      <c r="D60" s="64"/>
    </row>
    <row r="61" spans="1:8" x14ac:dyDescent="0.25">
      <c r="A61" s="3"/>
      <c r="B61" s="6"/>
      <c r="C61" s="5"/>
      <c r="D61" s="64"/>
    </row>
    <row r="62" spans="1:8" x14ac:dyDescent="0.25">
      <c r="A62" s="3"/>
      <c r="B62" s="6"/>
      <c r="C62" s="5"/>
      <c r="D62" s="64"/>
    </row>
    <row r="63" spans="1:8" x14ac:dyDescent="0.25">
      <c r="A63" s="3"/>
      <c r="B63" s="6"/>
      <c r="C63" s="5"/>
      <c r="D63" s="64"/>
    </row>
    <row r="64" spans="1:8" x14ac:dyDescent="0.25">
      <c r="A64" s="3"/>
      <c r="B64" s="6"/>
      <c r="C64" s="5"/>
      <c r="D64" s="64"/>
    </row>
    <row r="65" spans="1:4" x14ac:dyDescent="0.25">
      <c r="A65" s="3"/>
      <c r="B65" s="6"/>
      <c r="C65" s="5"/>
      <c r="D65" s="64"/>
    </row>
    <row r="66" spans="1:4" x14ac:dyDescent="0.25">
      <c r="A66" s="3"/>
      <c r="B66" s="6"/>
      <c r="C66" s="5"/>
      <c r="D66" s="64"/>
    </row>
    <row r="67" spans="1:4" x14ac:dyDescent="0.25">
      <c r="A67" s="3"/>
      <c r="B67" s="6"/>
      <c r="C67" s="5"/>
      <c r="D67" s="64"/>
    </row>
    <row r="68" spans="1:4" x14ac:dyDescent="0.25">
      <c r="A68" s="3"/>
      <c r="B68" s="6"/>
      <c r="C68" s="5"/>
      <c r="D68" s="64"/>
    </row>
    <row r="69" spans="1:4" x14ac:dyDescent="0.25">
      <c r="A69" s="3"/>
      <c r="B69" s="6"/>
      <c r="C69" s="5"/>
      <c r="D69" s="64"/>
    </row>
    <row r="70" spans="1:4" x14ac:dyDescent="0.25">
      <c r="A70" s="3"/>
      <c r="B70" s="6"/>
      <c r="C70" s="5"/>
      <c r="D70" s="64"/>
    </row>
    <row r="71" spans="1:4" x14ac:dyDescent="0.25">
      <c r="A71" s="3"/>
      <c r="B71" s="6"/>
      <c r="C71" s="5"/>
      <c r="D71" s="64"/>
    </row>
    <row r="72" spans="1:4" x14ac:dyDescent="0.25">
      <c r="A72" s="3"/>
      <c r="B72" s="6"/>
      <c r="C72" s="5"/>
      <c r="D72" s="64"/>
    </row>
    <row r="73" spans="1:4" x14ac:dyDescent="0.25">
      <c r="A73" s="3"/>
      <c r="B73" s="6"/>
      <c r="C73" s="5"/>
      <c r="D73" s="64"/>
    </row>
    <row r="74" spans="1:4" x14ac:dyDescent="0.25">
      <c r="A74" s="3"/>
      <c r="B74" s="6"/>
      <c r="C74" s="5"/>
      <c r="D74" s="64"/>
    </row>
    <row r="75" spans="1:4" x14ac:dyDescent="0.25">
      <c r="A75" s="3"/>
      <c r="B75" s="6"/>
      <c r="C75" s="5"/>
      <c r="D75" s="64"/>
    </row>
    <row r="76" spans="1:4" x14ac:dyDescent="0.25">
      <c r="A76" s="3"/>
      <c r="B76" s="6"/>
      <c r="C76" s="5"/>
      <c r="D76" s="64"/>
    </row>
    <row r="77" spans="1:4" x14ac:dyDescent="0.25">
      <c r="A77" s="3"/>
      <c r="B77" s="6"/>
      <c r="C77" s="5"/>
      <c r="D77" s="64"/>
    </row>
    <row r="78" spans="1:4" x14ac:dyDescent="0.25">
      <c r="A78" s="3"/>
      <c r="B78" s="6"/>
      <c r="C78" s="5"/>
      <c r="D78" s="64"/>
    </row>
    <row r="79" spans="1:4" x14ac:dyDescent="0.25">
      <c r="A79" s="3"/>
      <c r="B79" s="6"/>
      <c r="C79" s="5"/>
      <c r="D79" s="64"/>
    </row>
    <row r="80" spans="1:4" x14ac:dyDescent="0.25">
      <c r="A80" s="3"/>
      <c r="B80" s="6"/>
      <c r="C80" s="5"/>
      <c r="D80" s="64"/>
    </row>
    <row r="81" spans="1:4" x14ac:dyDescent="0.25">
      <c r="A81" s="3"/>
      <c r="B81" s="6"/>
      <c r="C81" s="5"/>
      <c r="D81" s="64"/>
    </row>
    <row r="82" spans="1:4" x14ac:dyDescent="0.25">
      <c r="A82" s="3"/>
      <c r="B82" s="6"/>
      <c r="C82" s="5"/>
      <c r="D82" s="64"/>
    </row>
    <row r="83" spans="1:4" x14ac:dyDescent="0.25">
      <c r="A83" s="3"/>
      <c r="B83" s="6"/>
      <c r="C83" s="5"/>
      <c r="D83" s="64"/>
    </row>
    <row r="84" spans="1:4" x14ac:dyDescent="0.25">
      <c r="A84" s="3"/>
      <c r="B84" s="6"/>
      <c r="C84" s="5"/>
      <c r="D84" s="64"/>
    </row>
    <row r="85" spans="1:4" x14ac:dyDescent="0.25">
      <c r="A85" s="3"/>
      <c r="B85" s="6"/>
      <c r="C85" s="5"/>
      <c r="D85" s="64"/>
    </row>
    <row r="86" spans="1:4" x14ac:dyDescent="0.25">
      <c r="A86" s="3"/>
      <c r="B86" s="6"/>
      <c r="C86" s="5"/>
      <c r="D86" s="64"/>
    </row>
    <row r="87" spans="1:4" x14ac:dyDescent="0.25">
      <c r="A87" s="3"/>
      <c r="B87" s="6"/>
      <c r="C87" s="5"/>
      <c r="D87" s="64"/>
    </row>
    <row r="88" spans="1:4" x14ac:dyDescent="0.25">
      <c r="A88" s="3"/>
      <c r="B88" s="6"/>
      <c r="C88" s="5"/>
      <c r="D88" s="64"/>
    </row>
    <row r="89" spans="1:4" x14ac:dyDescent="0.25">
      <c r="A89" s="3"/>
      <c r="B89" s="6"/>
      <c r="C89" s="5"/>
      <c r="D89" s="64"/>
    </row>
    <row r="90" spans="1:4" x14ac:dyDescent="0.25">
      <c r="A90" s="3"/>
      <c r="B90" s="6"/>
      <c r="C90" s="5"/>
      <c r="D90" s="64"/>
    </row>
    <row r="91" spans="1:4" x14ac:dyDescent="0.25">
      <c r="A91" s="3"/>
      <c r="B91" s="6"/>
      <c r="C91" s="5"/>
      <c r="D91" s="64"/>
    </row>
    <row r="92" spans="1:4" x14ac:dyDescent="0.25">
      <c r="A92" s="3"/>
      <c r="B92" s="6"/>
      <c r="C92" s="5"/>
      <c r="D92" s="64"/>
    </row>
    <row r="93" spans="1:4" x14ac:dyDescent="0.25">
      <c r="A93" s="3"/>
      <c r="B93" s="6"/>
      <c r="C93" s="5"/>
      <c r="D93" s="64"/>
    </row>
    <row r="94" spans="1:4" x14ac:dyDescent="0.25">
      <c r="A94" s="3"/>
      <c r="B94" s="6"/>
      <c r="C94" s="5"/>
      <c r="D94" s="64"/>
    </row>
    <row r="95" spans="1:4" x14ac:dyDescent="0.25">
      <c r="A95" s="3"/>
      <c r="B95" s="6"/>
      <c r="C95" s="5"/>
      <c r="D95" s="64"/>
    </row>
    <row r="96" spans="1:4" x14ac:dyDescent="0.25">
      <c r="A96" s="3"/>
      <c r="B96" s="6"/>
      <c r="C96" s="5"/>
      <c r="D96" s="64"/>
    </row>
    <row r="97" spans="1:4" x14ac:dyDescent="0.25">
      <c r="A97" s="3"/>
      <c r="B97" s="6"/>
      <c r="C97" s="5"/>
      <c r="D97" s="64"/>
    </row>
    <row r="98" spans="1:4" x14ac:dyDescent="0.25">
      <c r="A98" s="3"/>
      <c r="B98" s="6"/>
      <c r="C98" s="5"/>
      <c r="D98" s="64"/>
    </row>
    <row r="99" spans="1:4" x14ac:dyDescent="0.25">
      <c r="A99" s="3"/>
      <c r="B99" s="6"/>
      <c r="C99" s="5"/>
      <c r="D99" s="64"/>
    </row>
    <row r="100" spans="1:4" x14ac:dyDescent="0.25">
      <c r="A100" s="3"/>
      <c r="B100" s="6"/>
      <c r="C100" s="5"/>
      <c r="D100" s="64"/>
    </row>
    <row r="101" spans="1:4" x14ac:dyDescent="0.25">
      <c r="A101" s="3"/>
      <c r="B101" s="6"/>
      <c r="C101" s="5"/>
      <c r="D101" s="64"/>
    </row>
    <row r="102" spans="1:4" x14ac:dyDescent="0.25">
      <c r="A102" s="3"/>
      <c r="B102" s="6"/>
      <c r="C102" s="5"/>
      <c r="D102" s="64"/>
    </row>
    <row r="103" spans="1:4" x14ac:dyDescent="0.25">
      <c r="A103" s="3"/>
      <c r="B103" s="6"/>
      <c r="C103" s="5"/>
      <c r="D103" s="64"/>
    </row>
    <row r="104" spans="1:4" x14ac:dyDescent="0.25">
      <c r="A104" s="3"/>
      <c r="B104" s="6"/>
      <c r="C104" s="5"/>
      <c r="D104" s="64"/>
    </row>
    <row r="105" spans="1:4" x14ac:dyDescent="0.25">
      <c r="A105" s="3"/>
      <c r="B105" s="6"/>
      <c r="C105" s="5"/>
      <c r="D105" s="64"/>
    </row>
    <row r="106" spans="1:4" x14ac:dyDescent="0.25">
      <c r="A106" s="3"/>
      <c r="B106" s="6"/>
      <c r="C106" s="5"/>
      <c r="D106" s="64"/>
    </row>
    <row r="107" spans="1:4" x14ac:dyDescent="0.25">
      <c r="A107" s="3"/>
      <c r="B107" s="6"/>
      <c r="C107" s="5"/>
      <c r="D107" s="64"/>
    </row>
    <row r="108" spans="1:4" x14ac:dyDescent="0.25">
      <c r="A108" s="3"/>
      <c r="B108" s="6"/>
      <c r="C108" s="5"/>
      <c r="D108" s="64"/>
    </row>
    <row r="109" spans="1:4" x14ac:dyDescent="0.25">
      <c r="A109" s="3"/>
      <c r="B109" s="6"/>
      <c r="C109" s="5"/>
      <c r="D109" s="64"/>
    </row>
    <row r="110" spans="1:4" x14ac:dyDescent="0.25">
      <c r="A110" s="3"/>
      <c r="B110" s="6"/>
      <c r="C110" s="5"/>
      <c r="D110" s="64"/>
    </row>
    <row r="111" spans="1:4" x14ac:dyDescent="0.25">
      <c r="A111" s="3"/>
      <c r="B111" s="6"/>
      <c r="C111" s="5"/>
      <c r="D111" s="64"/>
    </row>
    <row r="112" spans="1:4" x14ac:dyDescent="0.25">
      <c r="A112" s="3"/>
      <c r="B112" s="6"/>
      <c r="C112" s="5"/>
      <c r="D112" s="64"/>
    </row>
    <row r="113" spans="1:4" x14ac:dyDescent="0.25">
      <c r="A113" s="3"/>
      <c r="B113" s="6"/>
      <c r="C113" s="5"/>
      <c r="D113" s="64"/>
    </row>
    <row r="114" spans="1:4" x14ac:dyDescent="0.25">
      <c r="A114" s="3"/>
      <c r="B114" s="6"/>
      <c r="C114" s="5"/>
      <c r="D114" s="64"/>
    </row>
    <row r="115" spans="1:4" x14ac:dyDescent="0.25">
      <c r="A115" s="3"/>
      <c r="B115" s="6"/>
      <c r="C115" s="5"/>
      <c r="D115" s="64"/>
    </row>
    <row r="116" spans="1:4" x14ac:dyDescent="0.25">
      <c r="A116" s="3"/>
      <c r="B116" s="6"/>
      <c r="C116" s="5"/>
      <c r="D116" s="64"/>
    </row>
    <row r="117" spans="1:4" x14ac:dyDescent="0.25">
      <c r="A117" s="3"/>
      <c r="B117" s="6"/>
      <c r="C117" s="5"/>
      <c r="D117" s="64"/>
    </row>
    <row r="118" spans="1:4" x14ac:dyDescent="0.25">
      <c r="A118" s="3"/>
      <c r="B118" s="6"/>
      <c r="C118" s="5"/>
      <c r="D118" s="64"/>
    </row>
    <row r="119" spans="1:4" x14ac:dyDescent="0.25">
      <c r="A119" s="3"/>
      <c r="B119" s="6"/>
      <c r="C119" s="5"/>
      <c r="D119" s="64"/>
    </row>
    <row r="120" spans="1:4" x14ac:dyDescent="0.25">
      <c r="A120" s="3"/>
      <c r="B120" s="6"/>
      <c r="C120" s="5"/>
      <c r="D120" s="64"/>
    </row>
    <row r="121" spans="1:4" x14ac:dyDescent="0.25">
      <c r="A121" s="3"/>
      <c r="B121" s="6"/>
      <c r="C121" s="5"/>
      <c r="D121" s="64"/>
    </row>
    <row r="122" spans="1:4" x14ac:dyDescent="0.25">
      <c r="A122" s="3"/>
      <c r="B122" s="6"/>
      <c r="C122" s="5"/>
      <c r="D122" s="64"/>
    </row>
    <row r="123" spans="1:4" x14ac:dyDescent="0.25">
      <c r="A123" s="3"/>
      <c r="B123" s="6"/>
      <c r="C123" s="5"/>
      <c r="D123" s="64"/>
    </row>
    <row r="124" spans="1:4" x14ac:dyDescent="0.25">
      <c r="A124" s="3"/>
      <c r="B124" s="6"/>
      <c r="C124" s="5"/>
      <c r="D124" s="64"/>
    </row>
    <row r="125" spans="1:4" x14ac:dyDescent="0.25">
      <c r="A125" s="3"/>
      <c r="B125" s="6"/>
      <c r="C125" s="5"/>
      <c r="D125" s="64"/>
    </row>
    <row r="126" spans="1:4" x14ac:dyDescent="0.25">
      <c r="A126" s="3"/>
      <c r="B126" s="6"/>
      <c r="C126" s="5"/>
      <c r="D126" s="64"/>
    </row>
    <row r="127" spans="1:4" x14ac:dyDescent="0.25">
      <c r="A127" s="3"/>
      <c r="B127" s="6"/>
      <c r="C127" s="5"/>
      <c r="D127" s="64"/>
    </row>
    <row r="128" spans="1:4" x14ac:dyDescent="0.25">
      <c r="A128" s="3"/>
      <c r="B128" s="6"/>
      <c r="C128" s="5"/>
      <c r="D128" s="64"/>
    </row>
    <row r="129" spans="1:4" x14ac:dyDescent="0.25">
      <c r="A129" s="3"/>
      <c r="B129" s="6"/>
      <c r="C129" s="5"/>
      <c r="D129" s="64"/>
    </row>
    <row r="130" spans="1:4" x14ac:dyDescent="0.25">
      <c r="A130" s="3"/>
      <c r="B130" s="6"/>
      <c r="C130" s="5"/>
      <c r="D130" s="64"/>
    </row>
    <row r="131" spans="1:4" x14ac:dyDescent="0.25">
      <c r="A131" s="3"/>
      <c r="B131" s="6"/>
      <c r="C131" s="5"/>
      <c r="D131" s="64"/>
    </row>
    <row r="132" spans="1:4" x14ac:dyDescent="0.25">
      <c r="A132" s="3"/>
      <c r="B132" s="6"/>
      <c r="C132" s="5"/>
      <c r="D132" s="64"/>
    </row>
    <row r="133" spans="1:4" x14ac:dyDescent="0.25">
      <c r="A133" s="3"/>
      <c r="B133" s="6"/>
      <c r="C133" s="5"/>
      <c r="D133" s="64"/>
    </row>
    <row r="134" spans="1:4" x14ac:dyDescent="0.25">
      <c r="A134" s="3"/>
      <c r="B134" s="6"/>
      <c r="C134" s="5"/>
      <c r="D134" s="64"/>
    </row>
    <row r="135" spans="1:4" x14ac:dyDescent="0.25">
      <c r="A135" s="3"/>
      <c r="B135" s="6"/>
      <c r="C135" s="5"/>
      <c r="D135" s="64"/>
    </row>
    <row r="136" spans="1:4" x14ac:dyDescent="0.25">
      <c r="A136" s="3"/>
      <c r="B136" s="6"/>
      <c r="C136" s="5"/>
      <c r="D136" s="64"/>
    </row>
    <row r="137" spans="1:4" x14ac:dyDescent="0.25">
      <c r="A137" s="3"/>
      <c r="B137" s="6"/>
      <c r="C137" s="5"/>
      <c r="D137" s="64"/>
    </row>
    <row r="138" spans="1:4" x14ac:dyDescent="0.25">
      <c r="A138" s="3"/>
      <c r="B138" s="6"/>
      <c r="C138" s="5"/>
      <c r="D138" s="64"/>
    </row>
    <row r="139" spans="1:4" x14ac:dyDescent="0.25">
      <c r="A139" s="3"/>
      <c r="B139" s="6"/>
      <c r="C139" s="5"/>
      <c r="D139" s="64"/>
    </row>
    <row r="140" spans="1:4" x14ac:dyDescent="0.25">
      <c r="A140" s="3"/>
      <c r="B140" s="6"/>
      <c r="C140" s="5"/>
      <c r="D140" s="64"/>
    </row>
    <row r="141" spans="1:4" x14ac:dyDescent="0.25">
      <c r="A141" s="3"/>
      <c r="B141" s="6"/>
      <c r="C141" s="5"/>
      <c r="D141" s="64"/>
    </row>
    <row r="142" spans="1:4" x14ac:dyDescent="0.25">
      <c r="A142" s="3"/>
      <c r="B142" s="6"/>
      <c r="C142" s="5"/>
      <c r="D142" s="64"/>
    </row>
    <row r="143" spans="1:4" x14ac:dyDescent="0.25">
      <c r="A143" s="3"/>
      <c r="B143" s="6"/>
      <c r="C143" s="5"/>
      <c r="D143" s="64"/>
    </row>
    <row r="144" spans="1:4" x14ac:dyDescent="0.25">
      <c r="A144" s="3"/>
      <c r="B144" s="6"/>
      <c r="C144" s="5"/>
      <c r="D144" s="64"/>
    </row>
    <row r="145" spans="1:4" x14ac:dyDescent="0.25">
      <c r="A145" s="3"/>
      <c r="B145" s="6"/>
      <c r="C145" s="5"/>
      <c r="D145" s="64"/>
    </row>
    <row r="146" spans="1:4" x14ac:dyDescent="0.25">
      <c r="A146" s="3"/>
      <c r="B146" s="6"/>
      <c r="C146" s="5"/>
      <c r="D146" s="64"/>
    </row>
    <row r="147" spans="1:4" x14ac:dyDescent="0.25">
      <c r="A147" s="3"/>
      <c r="B147" s="6"/>
      <c r="C147" s="5"/>
      <c r="D147" s="64"/>
    </row>
    <row r="148" spans="1:4" x14ac:dyDescent="0.25">
      <c r="A148" s="3"/>
      <c r="B148" s="6"/>
      <c r="C148" s="5"/>
      <c r="D148" s="64"/>
    </row>
    <row r="149" spans="1:4" x14ac:dyDescent="0.25">
      <c r="A149" s="3"/>
      <c r="B149" s="6"/>
      <c r="C149" s="5"/>
      <c r="D149" s="64"/>
    </row>
    <row r="150" spans="1:4" x14ac:dyDescent="0.25">
      <c r="A150" s="3"/>
      <c r="B150" s="6"/>
      <c r="C150" s="5"/>
      <c r="D150" s="64"/>
    </row>
    <row r="151" spans="1:4" x14ac:dyDescent="0.25">
      <c r="A151" s="3"/>
      <c r="B151" s="6"/>
      <c r="C151" s="5"/>
      <c r="D151" s="64"/>
    </row>
    <row r="152" spans="1:4" x14ac:dyDescent="0.25">
      <c r="A152" s="3"/>
      <c r="B152" s="6"/>
      <c r="C152" s="5"/>
      <c r="D152" s="64"/>
    </row>
    <row r="153" spans="1:4" x14ac:dyDescent="0.25">
      <c r="A153" s="3"/>
      <c r="B153" s="6"/>
      <c r="C153" s="5"/>
      <c r="D153" s="64"/>
    </row>
    <row r="154" spans="1:4" x14ac:dyDescent="0.25">
      <c r="A154" s="3"/>
      <c r="B154" s="6"/>
      <c r="C154" s="5"/>
      <c r="D154" s="64"/>
    </row>
    <row r="155" spans="1:4" x14ac:dyDescent="0.25">
      <c r="A155" s="3"/>
      <c r="B155" s="6"/>
      <c r="C155" s="5"/>
      <c r="D155" s="64"/>
    </row>
    <row r="156" spans="1:4" x14ac:dyDescent="0.25">
      <c r="A156" s="3"/>
      <c r="B156" s="6"/>
      <c r="C156" s="5"/>
      <c r="D156" s="64"/>
    </row>
    <row r="157" spans="1:4" x14ac:dyDescent="0.25">
      <c r="A157" s="3"/>
      <c r="B157" s="6"/>
      <c r="C157" s="5"/>
      <c r="D157" s="64"/>
    </row>
    <row r="158" spans="1:4" x14ac:dyDescent="0.25">
      <c r="A158" s="3"/>
      <c r="B158" s="6"/>
      <c r="C158" s="5"/>
      <c r="D158" s="64"/>
    </row>
    <row r="159" spans="1:4" x14ac:dyDescent="0.25">
      <c r="A159" s="3"/>
      <c r="B159" s="6"/>
      <c r="C159" s="5"/>
      <c r="D159" s="64"/>
    </row>
    <row r="160" spans="1:4" x14ac:dyDescent="0.25">
      <c r="A160" s="3"/>
      <c r="B160" s="6"/>
      <c r="C160" s="5"/>
      <c r="D160" s="64"/>
    </row>
    <row r="161" spans="1:4" x14ac:dyDescent="0.25">
      <c r="A161" s="3"/>
      <c r="B161" s="6"/>
      <c r="C161" s="5"/>
      <c r="D161" s="64"/>
    </row>
    <row r="162" spans="1:4" x14ac:dyDescent="0.25">
      <c r="A162" s="3"/>
      <c r="B162" s="6"/>
      <c r="C162" s="5"/>
      <c r="D162" s="64"/>
    </row>
    <row r="163" spans="1:4" x14ac:dyDescent="0.25">
      <c r="A163" s="3"/>
      <c r="B163" s="6"/>
      <c r="C163" s="5"/>
      <c r="D163" s="64"/>
    </row>
    <row r="164" spans="1:4" x14ac:dyDescent="0.25">
      <c r="A164" s="3"/>
      <c r="B164" s="6"/>
      <c r="C164" s="5"/>
      <c r="D164" s="64"/>
    </row>
    <row r="165" spans="1:4" x14ac:dyDescent="0.25">
      <c r="A165" s="3"/>
      <c r="B165" s="6"/>
      <c r="C165" s="5"/>
      <c r="D165" s="64"/>
    </row>
    <row r="166" spans="1:4" x14ac:dyDescent="0.25">
      <c r="A166" s="3"/>
      <c r="B166" s="6"/>
      <c r="C166" s="5"/>
      <c r="D166" s="64"/>
    </row>
    <row r="167" spans="1:4" x14ac:dyDescent="0.25">
      <c r="A167" s="3"/>
      <c r="B167" s="6"/>
      <c r="C167" s="5"/>
      <c r="D167" s="64"/>
    </row>
    <row r="168" spans="1:4" x14ac:dyDescent="0.25">
      <c r="A168" s="3"/>
      <c r="B168" s="6"/>
      <c r="C168" s="5"/>
      <c r="D168" s="64"/>
    </row>
    <row r="169" spans="1:4" x14ac:dyDescent="0.25">
      <c r="A169" s="3"/>
      <c r="B169" s="6"/>
      <c r="C169" s="5"/>
      <c r="D169" s="64"/>
    </row>
    <row r="170" spans="1:4" x14ac:dyDescent="0.25">
      <c r="A170" s="3"/>
      <c r="B170" s="6"/>
      <c r="C170" s="5"/>
      <c r="D170" s="64"/>
    </row>
    <row r="171" spans="1:4" x14ac:dyDescent="0.25">
      <c r="A171" s="3"/>
      <c r="B171" s="6"/>
      <c r="C171" s="5"/>
      <c r="D171" s="64"/>
    </row>
    <row r="172" spans="1:4" x14ac:dyDescent="0.25">
      <c r="A172" s="3"/>
      <c r="B172" s="6"/>
      <c r="C172" s="5"/>
      <c r="D172" s="64"/>
    </row>
    <row r="173" spans="1:4" x14ac:dyDescent="0.25">
      <c r="A173" s="3"/>
      <c r="B173" s="6"/>
      <c r="C173" s="5"/>
      <c r="D173" s="64"/>
    </row>
    <row r="174" spans="1:4" x14ac:dyDescent="0.25">
      <c r="A174" s="3"/>
      <c r="B174" s="6"/>
      <c r="C174" s="5"/>
      <c r="D174" s="64"/>
    </row>
    <row r="175" spans="1:4" x14ac:dyDescent="0.25">
      <c r="A175" s="3"/>
      <c r="B175" s="6"/>
      <c r="C175" s="5"/>
      <c r="D175" s="64"/>
    </row>
    <row r="176" spans="1:4" x14ac:dyDescent="0.25">
      <c r="A176" s="3"/>
      <c r="B176" s="6"/>
      <c r="C176" s="5"/>
      <c r="D176" s="64"/>
    </row>
    <row r="177" spans="1:4" x14ac:dyDescent="0.25">
      <c r="A177" s="3"/>
      <c r="B177" s="6"/>
      <c r="C177" s="5"/>
      <c r="D177" s="64"/>
    </row>
    <row r="178" spans="1:4" x14ac:dyDescent="0.25">
      <c r="A178" s="3"/>
      <c r="B178" s="6"/>
      <c r="C178" s="5"/>
      <c r="D178" s="64"/>
    </row>
    <row r="179" spans="1:4" x14ac:dyDescent="0.25">
      <c r="A179" s="3"/>
      <c r="B179" s="6"/>
      <c r="C179" s="5"/>
      <c r="D179" s="64"/>
    </row>
    <row r="180" spans="1:4" x14ac:dyDescent="0.25">
      <c r="A180" s="3"/>
      <c r="B180" s="6"/>
      <c r="C180" s="5"/>
      <c r="D180" s="64"/>
    </row>
    <row r="181" spans="1:4" x14ac:dyDescent="0.25">
      <c r="A181" s="3"/>
      <c r="B181" s="6"/>
      <c r="C181" s="5"/>
      <c r="D181" s="64"/>
    </row>
    <row r="182" spans="1:4" x14ac:dyDescent="0.25">
      <c r="A182" s="3"/>
      <c r="B182" s="6"/>
      <c r="C182" s="5"/>
      <c r="D182" s="64"/>
    </row>
    <row r="183" spans="1:4" x14ac:dyDescent="0.25">
      <c r="A183" s="3"/>
      <c r="B183" s="6"/>
      <c r="C183" s="5"/>
      <c r="D183" s="64"/>
    </row>
    <row r="184" spans="1:4" x14ac:dyDescent="0.25">
      <c r="A184" s="3"/>
      <c r="B184" s="6"/>
      <c r="C184" s="5"/>
      <c r="D184" s="64"/>
    </row>
    <row r="185" spans="1:4" x14ac:dyDescent="0.25">
      <c r="A185" s="3"/>
      <c r="B185" s="6"/>
      <c r="C185" s="5"/>
      <c r="D185" s="64"/>
    </row>
    <row r="186" spans="1:4" x14ac:dyDescent="0.25">
      <c r="A186" s="3"/>
      <c r="B186" s="6"/>
      <c r="C186" s="5"/>
      <c r="D186" s="64"/>
    </row>
    <row r="187" spans="1:4" x14ac:dyDescent="0.25">
      <c r="A187" s="3"/>
      <c r="B187" s="6"/>
      <c r="C187" s="5"/>
      <c r="D187" s="64"/>
    </row>
    <row r="188" spans="1:4" x14ac:dyDescent="0.25">
      <c r="A188" s="3"/>
      <c r="B188" s="6"/>
      <c r="C188" s="5"/>
      <c r="D188" s="64"/>
    </row>
    <row r="189" spans="1:4" x14ac:dyDescent="0.25">
      <c r="A189" s="3"/>
      <c r="B189" s="6"/>
      <c r="C189" s="5"/>
      <c r="D189" s="64"/>
    </row>
    <row r="190" spans="1:4" x14ac:dyDescent="0.25">
      <c r="A190" s="3"/>
      <c r="B190" s="6"/>
      <c r="C190" s="5"/>
      <c r="D190" s="64"/>
    </row>
    <row r="191" spans="1:4" x14ac:dyDescent="0.25">
      <c r="A191" s="3"/>
      <c r="B191" s="6"/>
      <c r="C191" s="5"/>
      <c r="D191" s="64"/>
    </row>
    <row r="192" spans="1:4" x14ac:dyDescent="0.25">
      <c r="A192" s="3"/>
      <c r="B192" s="6"/>
      <c r="C192" s="5"/>
      <c r="D192" s="64"/>
    </row>
    <row r="193" spans="1:4" x14ac:dyDescent="0.25">
      <c r="A193" s="3"/>
      <c r="B193" s="6"/>
      <c r="C193" s="5"/>
      <c r="D193" s="64"/>
    </row>
    <row r="194" spans="1:4" x14ac:dyDescent="0.25">
      <c r="A194" s="3"/>
      <c r="B194" s="6"/>
      <c r="C194" s="5"/>
      <c r="D194" s="64"/>
    </row>
    <row r="195" spans="1:4" x14ac:dyDescent="0.25">
      <c r="A195" s="3"/>
      <c r="B195" s="6"/>
      <c r="C195" s="5"/>
      <c r="D195" s="64"/>
    </row>
    <row r="196" spans="1:4" x14ac:dyDescent="0.25">
      <c r="A196" s="3"/>
      <c r="B196" s="6"/>
      <c r="C196" s="5"/>
      <c r="D196" s="64"/>
    </row>
    <row r="197" spans="1:4" x14ac:dyDescent="0.25">
      <c r="C197" s="15"/>
    </row>
  </sheetData>
  <sheetProtection algorithmName="SHA-512" hashValue="7LMtbgKXNloc4iUTYGHxpuzr3txLvC7rk37uFjUWlfVjIywNxN+SZPruIQDgmjg01/E8LO+oHN0EtSS3gcaZUQ==" saltValue="UYzw/sYda4BtdU7FTdZcwQ==" spinCount="100000" sheet="1" objects="1" scenarios="1"/>
  <pageMargins left="0.7" right="0.7" top="0.75" bottom="0.75" header="0.3" footer="0.3"/>
  <pageSetup paperSize="5" orientation="landscape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7E0D8-9412-411F-86B1-D144454B54E7}">
  <sheetPr codeName="Sheet5"/>
  <dimension ref="A1:L197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K44" sqref="K44"/>
    </sheetView>
  </sheetViews>
  <sheetFormatPr defaultRowHeight="15" x14ac:dyDescent="0.25"/>
  <cols>
    <col min="1" max="1" width="6.140625" style="23" customWidth="1"/>
    <col min="2" max="2" width="46.7109375" customWidth="1"/>
    <col min="3" max="3" width="16.28515625" style="12" customWidth="1"/>
    <col min="4" max="4" width="13.85546875" style="59" customWidth="1"/>
    <col min="5" max="5" width="23.42578125" style="59" customWidth="1"/>
    <col min="6" max="6" width="15.5703125" style="30" customWidth="1"/>
    <col min="7" max="7" width="15.42578125" style="30" customWidth="1"/>
    <col min="8" max="8" width="16.5703125" style="30" customWidth="1"/>
    <col min="9" max="11" width="12.7109375" style="4" customWidth="1"/>
  </cols>
  <sheetData>
    <row r="1" spans="1:12" s="4" customFormat="1" ht="31.5" x14ac:dyDescent="0.5">
      <c r="A1" s="13"/>
      <c r="B1" s="131" t="s">
        <v>38</v>
      </c>
      <c r="C1" s="10"/>
      <c r="D1" s="59"/>
      <c r="E1" s="59"/>
      <c r="F1" s="30"/>
      <c r="G1" s="30"/>
      <c r="H1" s="30"/>
      <c r="L1" s="13"/>
    </row>
    <row r="2" spans="1:12" s="4" customFormat="1" x14ac:dyDescent="0.25">
      <c r="A2" s="13"/>
      <c r="C2" s="11"/>
      <c r="D2" s="59"/>
      <c r="E2" s="59"/>
      <c r="F2" s="30"/>
      <c r="G2" s="30"/>
      <c r="H2" s="46"/>
      <c r="L2" s="13"/>
    </row>
    <row r="3" spans="1:12" s="4" customFormat="1" x14ac:dyDescent="0.25">
      <c r="A3" s="13"/>
      <c r="B3" s="128" t="s">
        <v>36</v>
      </c>
      <c r="C3" s="129">
        <v>15.38</v>
      </c>
      <c r="D3" s="59"/>
      <c r="E3" s="59"/>
      <c r="F3" s="30"/>
      <c r="G3" s="30"/>
      <c r="H3" s="46"/>
      <c r="L3" s="13"/>
    </row>
    <row r="4" spans="1:12" s="4" customFormat="1" ht="15.75" thickBot="1" x14ac:dyDescent="0.3">
      <c r="A4" s="13"/>
      <c r="C4" s="11"/>
      <c r="D4" s="59"/>
      <c r="E4" s="59"/>
      <c r="F4" s="30"/>
      <c r="G4" s="30"/>
      <c r="H4" s="88" t="s">
        <v>22</v>
      </c>
      <c r="L4" s="13"/>
    </row>
    <row r="5" spans="1:12" s="1" customFormat="1" ht="28.5" customHeight="1" x14ac:dyDescent="0.25">
      <c r="A5" s="100"/>
      <c r="B5" s="95"/>
      <c r="C5" s="29" t="s">
        <v>14</v>
      </c>
      <c r="D5" s="101" t="s">
        <v>15</v>
      </c>
      <c r="E5" s="101" t="s">
        <v>16</v>
      </c>
      <c r="F5" s="102" t="s">
        <v>17</v>
      </c>
      <c r="G5" s="103" t="s">
        <v>18</v>
      </c>
      <c r="H5" s="110" t="s">
        <v>19</v>
      </c>
      <c r="I5" s="100"/>
      <c r="J5" s="95"/>
      <c r="K5" s="95"/>
    </row>
    <row r="6" spans="1:12" s="96" customFormat="1" ht="17.25" customHeight="1" x14ac:dyDescent="0.25">
      <c r="C6" s="94"/>
      <c r="D6" s="104"/>
      <c r="E6" s="104"/>
      <c r="F6" s="105"/>
      <c r="G6" s="105"/>
      <c r="H6" s="111"/>
      <c r="I6" s="114"/>
    </row>
    <row r="7" spans="1:12" x14ac:dyDescent="0.25">
      <c r="A7" s="97"/>
      <c r="B7" s="98" t="s">
        <v>0</v>
      </c>
      <c r="C7" s="91"/>
      <c r="D7" s="90" t="s">
        <v>23</v>
      </c>
      <c r="E7" s="90" t="s">
        <v>23</v>
      </c>
      <c r="F7" s="53"/>
      <c r="G7" s="73"/>
      <c r="H7" s="112"/>
      <c r="I7" s="97"/>
      <c r="J7" s="99"/>
      <c r="K7" s="99"/>
    </row>
    <row r="8" spans="1:12" x14ac:dyDescent="0.25">
      <c r="A8" s="25">
        <v>4010</v>
      </c>
      <c r="B8" s="8" t="s">
        <v>13</v>
      </c>
      <c r="C8" s="36">
        <v>153800</v>
      </c>
      <c r="D8" s="60">
        <v>2</v>
      </c>
      <c r="E8" s="60">
        <v>-0.15</v>
      </c>
      <c r="F8" s="48">
        <f>SUM(C8+(C8*D8))</f>
        <v>461400</v>
      </c>
      <c r="G8" s="69">
        <f>SUM(C8+(C8*E8))</f>
        <v>130730</v>
      </c>
      <c r="H8" s="113">
        <f>SUM(F8+(F8*E8))</f>
        <v>392190</v>
      </c>
      <c r="I8" s="13"/>
    </row>
    <row r="9" spans="1:12" hidden="1" x14ac:dyDescent="0.25">
      <c r="A9" s="25"/>
      <c r="B9" s="106" t="s">
        <v>24</v>
      </c>
      <c r="C9" s="109"/>
      <c r="D9" s="60"/>
      <c r="E9" s="60"/>
      <c r="F9" s="48"/>
      <c r="G9" s="69"/>
      <c r="H9" s="113"/>
      <c r="I9" s="13"/>
    </row>
    <row r="10" spans="1:12" hidden="1" x14ac:dyDescent="0.25">
      <c r="B10" s="106" t="s">
        <v>24</v>
      </c>
      <c r="C10" s="109" t="e">
        <f>SUM(#REF!)</f>
        <v>#REF!</v>
      </c>
      <c r="D10" s="107"/>
      <c r="E10" s="108"/>
      <c r="F10" s="48"/>
      <c r="G10" s="69"/>
      <c r="H10" s="87"/>
    </row>
    <row r="11" spans="1:12" x14ac:dyDescent="0.25">
      <c r="B11" s="16" t="s">
        <v>6</v>
      </c>
      <c r="C11" s="37">
        <f>SUM(C8:C9)</f>
        <v>153800</v>
      </c>
      <c r="D11" s="56"/>
      <c r="E11" s="57"/>
      <c r="F11" s="55">
        <f>SUM(F8:F9)</f>
        <v>461400</v>
      </c>
      <c r="G11" s="70">
        <f>SUM(G8:G9)</f>
        <v>130730</v>
      </c>
      <c r="H11" s="79">
        <f>SUM(H8:H9)</f>
        <v>392190</v>
      </c>
    </row>
    <row r="12" spans="1:12" hidden="1" x14ac:dyDescent="0.25">
      <c r="B12" s="106" t="s">
        <v>24</v>
      </c>
      <c r="C12" s="109" t="e">
        <f>SUM(#REF!)</f>
        <v>#REF!</v>
      </c>
      <c r="D12" s="93"/>
      <c r="E12" s="57"/>
      <c r="F12" s="92"/>
      <c r="G12" s="92"/>
      <c r="H12" s="92"/>
    </row>
    <row r="13" spans="1:12" s="6" customFormat="1" x14ac:dyDescent="0.25">
      <c r="A13" s="24"/>
      <c r="B13" s="66" t="s">
        <v>21</v>
      </c>
      <c r="C13" s="65">
        <f>SUM(C47/C33)</f>
        <v>100055.76208178439</v>
      </c>
      <c r="D13" s="57"/>
      <c r="E13" s="57"/>
      <c r="F13" s="65">
        <f>SUM(F47/F33)</f>
        <v>94218.203033838974</v>
      </c>
      <c r="G13" s="65">
        <f>SUM(G47/G33)</f>
        <v>148895.21640091116</v>
      </c>
      <c r="H13" s="65">
        <f>SUM(H47/H33)</f>
        <v>134324.78716117036</v>
      </c>
      <c r="L13" s="14"/>
    </row>
    <row r="14" spans="1:12" s="6" customFormat="1" x14ac:dyDescent="0.25">
      <c r="A14" s="24"/>
      <c r="B14" s="22"/>
      <c r="C14" s="89"/>
      <c r="E14" s="57"/>
      <c r="F14" s="89"/>
      <c r="G14" s="89"/>
      <c r="H14" s="38"/>
      <c r="L14" s="14"/>
    </row>
    <row r="15" spans="1:12" s="4" customFormat="1" x14ac:dyDescent="0.25">
      <c r="A15" s="23"/>
      <c r="B15" s="19" t="s">
        <v>11</v>
      </c>
      <c r="C15" s="11"/>
      <c r="D15" s="90" t="s">
        <v>23</v>
      </c>
      <c r="E15" s="59"/>
      <c r="F15" s="46"/>
      <c r="G15" s="68"/>
      <c r="H15" s="78"/>
      <c r="L15" s="13"/>
    </row>
    <row r="16" spans="1:12" x14ac:dyDescent="0.25">
      <c r="A16" s="3"/>
      <c r="B16" s="125" t="s">
        <v>34</v>
      </c>
      <c r="C16" s="130">
        <f>(C8/C3)</f>
        <v>10000</v>
      </c>
      <c r="D16" s="124"/>
      <c r="E16" s="62"/>
      <c r="F16" s="130">
        <f>(F8/C3)</f>
        <v>30000</v>
      </c>
      <c r="G16" s="130">
        <f>C16</f>
        <v>10000</v>
      </c>
      <c r="H16" s="130">
        <f>F16</f>
        <v>30000</v>
      </c>
    </row>
    <row r="17" spans="1:11" x14ac:dyDescent="0.25">
      <c r="A17" s="3"/>
      <c r="B17" s="125" t="s">
        <v>35</v>
      </c>
      <c r="C17" s="130">
        <f>(C8-C27)/C16</f>
        <v>5.38</v>
      </c>
      <c r="D17" s="124"/>
      <c r="E17" s="62"/>
      <c r="F17" s="130">
        <f>(F8-F27)/F16</f>
        <v>5.7133333333333329</v>
      </c>
      <c r="G17" s="130">
        <f>(G8-G27)/G16</f>
        <v>3.073</v>
      </c>
      <c r="H17" s="130">
        <f>(H8-H27)/H16</f>
        <v>3.4063333333333334</v>
      </c>
    </row>
    <row r="18" spans="1:11" x14ac:dyDescent="0.25">
      <c r="A18" s="23">
        <v>5110</v>
      </c>
      <c r="B18" s="126" t="s">
        <v>2</v>
      </c>
      <c r="C18" s="127">
        <v>60000</v>
      </c>
      <c r="D18" s="61">
        <v>1.9</v>
      </c>
      <c r="E18" s="62"/>
      <c r="F18" s="48">
        <f t="shared" ref="F18:F22" si="0">SUM(C18+(C18*D18))</f>
        <v>174000</v>
      </c>
      <c r="G18" s="69">
        <f t="shared" ref="G18:G22" si="1">C18</f>
        <v>60000</v>
      </c>
      <c r="H18" s="87">
        <f>F18</f>
        <v>174000</v>
      </c>
    </row>
    <row r="19" spans="1:11" hidden="1" x14ac:dyDescent="0.25">
      <c r="B19" s="116" t="s">
        <v>25</v>
      </c>
      <c r="C19" s="109"/>
      <c r="D19" s="61"/>
      <c r="E19" s="62"/>
      <c r="F19" s="48"/>
      <c r="G19" s="69"/>
      <c r="H19" s="87"/>
    </row>
    <row r="20" spans="1:11" x14ac:dyDescent="0.25">
      <c r="A20" s="23">
        <v>5120</v>
      </c>
      <c r="B20" s="18" t="s">
        <v>30</v>
      </c>
      <c r="C20" s="36">
        <v>30000</v>
      </c>
      <c r="D20" s="61">
        <v>1.9</v>
      </c>
      <c r="E20" s="62"/>
      <c r="F20" s="48">
        <f t="shared" si="0"/>
        <v>87000</v>
      </c>
      <c r="G20" s="69">
        <f t="shared" si="1"/>
        <v>30000</v>
      </c>
      <c r="H20" s="87">
        <f t="shared" ref="H20:H44" si="2">F20</f>
        <v>87000</v>
      </c>
    </row>
    <row r="21" spans="1:11" hidden="1" x14ac:dyDescent="0.25">
      <c r="B21" s="116" t="s">
        <v>25</v>
      </c>
      <c r="C21" s="109"/>
      <c r="D21" s="61">
        <v>0</v>
      </c>
      <c r="E21" s="62"/>
      <c r="F21" s="48"/>
      <c r="G21" s="69"/>
      <c r="H21" s="87"/>
    </row>
    <row r="22" spans="1:11" x14ac:dyDescent="0.25">
      <c r="A22" s="23">
        <v>5130</v>
      </c>
      <c r="B22" s="18" t="s">
        <v>3</v>
      </c>
      <c r="C22" s="36">
        <v>10000</v>
      </c>
      <c r="D22" s="61">
        <v>1.9</v>
      </c>
      <c r="E22" s="62"/>
      <c r="F22" s="48">
        <f t="shared" si="0"/>
        <v>29000</v>
      </c>
      <c r="G22" s="69">
        <f t="shared" si="1"/>
        <v>10000</v>
      </c>
      <c r="H22" s="87">
        <f t="shared" si="2"/>
        <v>29000</v>
      </c>
    </row>
    <row r="23" spans="1:11" hidden="1" x14ac:dyDescent="0.25">
      <c r="B23" s="116" t="s">
        <v>25</v>
      </c>
      <c r="C23" s="109"/>
      <c r="D23" s="61">
        <v>0</v>
      </c>
      <c r="E23" s="62"/>
      <c r="F23" s="48"/>
      <c r="G23" s="69"/>
      <c r="H23" s="87"/>
    </row>
    <row r="24" spans="1:11" hidden="1" x14ac:dyDescent="0.25">
      <c r="B24" s="116" t="s">
        <v>25</v>
      </c>
      <c r="C24" s="109"/>
      <c r="D24" s="61">
        <v>0</v>
      </c>
      <c r="E24" s="62"/>
      <c r="F24" s="48"/>
      <c r="G24" s="69"/>
      <c r="H24" s="87"/>
    </row>
    <row r="25" spans="1:11" hidden="1" x14ac:dyDescent="0.25">
      <c r="B25" s="116" t="s">
        <v>25</v>
      </c>
      <c r="C25" s="109"/>
      <c r="D25" s="61">
        <v>0</v>
      </c>
      <c r="E25" s="63"/>
      <c r="F25" s="48"/>
      <c r="G25" s="69"/>
      <c r="H25" s="87"/>
    </row>
    <row r="26" spans="1:11" hidden="1" x14ac:dyDescent="0.25">
      <c r="B26" s="116" t="s">
        <v>25</v>
      </c>
      <c r="C26" s="109" t="e">
        <f>SUM(#REF!)</f>
        <v>#REF!</v>
      </c>
      <c r="D26" s="115"/>
      <c r="E26" s="63"/>
      <c r="F26" s="48"/>
      <c r="G26" s="69"/>
      <c r="H26" s="87"/>
    </row>
    <row r="27" spans="1:11" x14ac:dyDescent="0.25">
      <c r="B27" s="20" t="s">
        <v>12</v>
      </c>
      <c r="C27" s="39">
        <f>SUM(C18:C25)</f>
        <v>100000</v>
      </c>
      <c r="D27" s="56"/>
      <c r="E27" s="44"/>
      <c r="F27" s="54">
        <f>SUM(F18:F25)</f>
        <v>290000</v>
      </c>
      <c r="G27" s="71">
        <f>SUM(G18:G25)</f>
        <v>100000</v>
      </c>
      <c r="H27" s="80">
        <f>SUM(H18:H25)</f>
        <v>290000</v>
      </c>
    </row>
    <row r="28" spans="1:11" hidden="1" x14ac:dyDescent="0.25">
      <c r="B28" s="116" t="s">
        <v>25</v>
      </c>
      <c r="C28" s="109" t="e">
        <f>SUM(#REF!)</f>
        <v>#REF!</v>
      </c>
      <c r="D28" s="56"/>
      <c r="E28" s="44"/>
      <c r="F28" s="54"/>
      <c r="G28" s="71"/>
      <c r="H28" s="80"/>
    </row>
    <row r="29" spans="1:11" x14ac:dyDescent="0.25">
      <c r="B29" s="21" t="s">
        <v>10</v>
      </c>
      <c r="C29" s="132">
        <f>SUM(C8-C27)/C8</f>
        <v>0.34980494148244473</v>
      </c>
      <c r="D29" s="41"/>
      <c r="E29" s="45"/>
      <c r="F29" s="134">
        <f>SUM(F8-F27)/F8</f>
        <v>0.37147811009969656</v>
      </c>
      <c r="G29" s="135">
        <f>SUM(G8-G27)/G8</f>
        <v>0.23506463703817027</v>
      </c>
      <c r="H29" s="136">
        <f>SUM(H8-H27)/H8</f>
        <v>0.26056248247023128</v>
      </c>
    </row>
    <row r="30" spans="1:11" s="2" customFormat="1" x14ac:dyDescent="0.25">
      <c r="A30" s="24"/>
      <c r="B30" s="22"/>
      <c r="C30" s="17"/>
      <c r="D30" s="17"/>
      <c r="E30" s="17"/>
      <c r="F30" s="53"/>
      <c r="G30" s="73"/>
      <c r="H30" s="82"/>
      <c r="I30" s="6"/>
      <c r="J30" s="6"/>
      <c r="K30" s="6"/>
    </row>
    <row r="31" spans="1:11" x14ac:dyDescent="0.25">
      <c r="B31" s="32" t="s">
        <v>5</v>
      </c>
      <c r="C31" s="35">
        <f>C27</f>
        <v>100000</v>
      </c>
      <c r="D31" s="43"/>
      <c r="E31" s="44"/>
      <c r="F31" s="35">
        <f t="shared" ref="F31:H31" si="3">F27</f>
        <v>290000</v>
      </c>
      <c r="G31" s="35">
        <f t="shared" si="3"/>
        <v>100000</v>
      </c>
      <c r="H31" s="35">
        <f t="shared" si="3"/>
        <v>290000</v>
      </c>
    </row>
    <row r="32" spans="1:11" hidden="1" x14ac:dyDescent="0.25">
      <c r="B32" s="116" t="s">
        <v>27</v>
      </c>
      <c r="C32" s="109" t="e">
        <f>SUM(#REF!)</f>
        <v>#REF!</v>
      </c>
      <c r="D32" s="43"/>
      <c r="E32" s="44"/>
      <c r="F32" s="51"/>
      <c r="G32" s="74"/>
      <c r="H32" s="83"/>
    </row>
    <row r="33" spans="1:11" x14ac:dyDescent="0.25">
      <c r="B33" s="21" t="s">
        <v>8</v>
      </c>
      <c r="C33" s="133">
        <f>SUM((C11-C31)/C11)</f>
        <v>0.34980494148244473</v>
      </c>
      <c r="D33" s="42"/>
      <c r="E33" s="45"/>
      <c r="F33" s="134">
        <f>SUM((F11-F31)/F11)</f>
        <v>0.37147811009969656</v>
      </c>
      <c r="G33" s="135">
        <f>SUM((G11-G31)/G11)</f>
        <v>0.23506463703817027</v>
      </c>
      <c r="H33" s="136">
        <f>SUM((H11-H31)/H11)</f>
        <v>0.26056248247023128</v>
      </c>
    </row>
    <row r="34" spans="1:11" x14ac:dyDescent="0.25">
      <c r="B34" s="31" t="s">
        <v>20</v>
      </c>
      <c r="C34" s="33">
        <f>SUM(C11-C31)</f>
        <v>53800</v>
      </c>
      <c r="D34" s="38"/>
      <c r="E34" s="38"/>
      <c r="F34" s="52">
        <f>SUM(F11-F31)</f>
        <v>171400</v>
      </c>
      <c r="G34" s="75">
        <f>SUM(G11-G31)</f>
        <v>30730</v>
      </c>
      <c r="H34" s="84">
        <f>SUM(H11-H31)</f>
        <v>102190</v>
      </c>
    </row>
    <row r="35" spans="1:11" hidden="1" x14ac:dyDescent="0.25">
      <c r="B35" s="116" t="s">
        <v>26</v>
      </c>
      <c r="C35" s="109" t="e">
        <f>SUM(#REF!)</f>
        <v>#REF!</v>
      </c>
      <c r="D35" s="38"/>
      <c r="E35" s="38"/>
      <c r="F35" s="117"/>
      <c r="G35" s="117"/>
      <c r="H35" s="118"/>
    </row>
    <row r="36" spans="1:11" s="2" customFormat="1" x14ac:dyDescent="0.25">
      <c r="A36" s="24"/>
      <c r="B36" s="28"/>
      <c r="C36" s="27"/>
      <c r="D36" s="5"/>
      <c r="E36" s="5"/>
      <c r="F36" s="47"/>
      <c r="G36" s="72"/>
      <c r="H36" s="81"/>
      <c r="I36" s="6"/>
      <c r="J36" s="6"/>
      <c r="K36" s="6"/>
    </row>
    <row r="37" spans="1:11" x14ac:dyDescent="0.25">
      <c r="B37" s="119" t="s">
        <v>1</v>
      </c>
      <c r="C37" s="7"/>
      <c r="D37" s="90" t="s">
        <v>23</v>
      </c>
      <c r="F37" s="46"/>
      <c r="G37" s="68"/>
      <c r="H37" s="78"/>
    </row>
    <row r="38" spans="1:11" x14ac:dyDescent="0.25">
      <c r="A38" s="23">
        <v>6110</v>
      </c>
      <c r="B38" s="8" t="s">
        <v>31</v>
      </c>
      <c r="C38" s="36">
        <v>10000</v>
      </c>
      <c r="D38" s="61">
        <v>0</v>
      </c>
      <c r="E38" s="62"/>
      <c r="F38" s="48">
        <f t="shared" ref="F38:F44" si="4">SUM(C38+(C38*D38))</f>
        <v>10000</v>
      </c>
      <c r="G38" s="69">
        <f t="shared" ref="G38:G44" si="5">C38</f>
        <v>10000</v>
      </c>
      <c r="H38" s="87">
        <f t="shared" si="2"/>
        <v>10000</v>
      </c>
    </row>
    <row r="39" spans="1:11" hidden="1" x14ac:dyDescent="0.25">
      <c r="B39" s="116"/>
      <c r="C39" s="36"/>
      <c r="D39" s="61"/>
      <c r="E39" s="62"/>
      <c r="F39" s="48"/>
      <c r="G39" s="69"/>
      <c r="H39" s="87"/>
    </row>
    <row r="40" spans="1:11" x14ac:dyDescent="0.25">
      <c r="A40" s="23">
        <v>6120</v>
      </c>
      <c r="B40" s="8" t="s">
        <v>32</v>
      </c>
      <c r="C40" s="36">
        <v>7500</v>
      </c>
      <c r="D40" s="61">
        <v>0</v>
      </c>
      <c r="E40" s="62"/>
      <c r="F40" s="48">
        <f t="shared" si="4"/>
        <v>7500</v>
      </c>
      <c r="G40" s="69">
        <f t="shared" si="5"/>
        <v>7500</v>
      </c>
      <c r="H40" s="87">
        <f t="shared" si="2"/>
        <v>7500</v>
      </c>
    </row>
    <row r="41" spans="1:11" hidden="1" x14ac:dyDescent="0.25">
      <c r="B41" s="116"/>
      <c r="C41" s="36"/>
      <c r="D41" s="61"/>
      <c r="E41" s="62"/>
      <c r="F41" s="48"/>
      <c r="G41" s="69"/>
      <c r="H41" s="87"/>
    </row>
    <row r="42" spans="1:11" x14ac:dyDescent="0.25">
      <c r="A42" s="23">
        <v>6130</v>
      </c>
      <c r="B42" s="8" t="s">
        <v>37</v>
      </c>
      <c r="C42" s="36">
        <v>12500</v>
      </c>
      <c r="D42" s="61">
        <v>0</v>
      </c>
      <c r="E42" s="62"/>
      <c r="F42" s="48">
        <f t="shared" si="4"/>
        <v>12500</v>
      </c>
      <c r="G42" s="69">
        <f t="shared" si="5"/>
        <v>12500</v>
      </c>
      <c r="H42" s="87">
        <f t="shared" si="2"/>
        <v>12500</v>
      </c>
    </row>
    <row r="43" spans="1:11" hidden="1" x14ac:dyDescent="0.25">
      <c r="B43" s="116"/>
      <c r="C43" s="36"/>
      <c r="D43" s="61"/>
      <c r="E43" s="62"/>
      <c r="F43" s="48"/>
      <c r="G43" s="69"/>
      <c r="H43" s="87"/>
    </row>
    <row r="44" spans="1:11" x14ac:dyDescent="0.25">
      <c r="A44" s="23">
        <v>6140</v>
      </c>
      <c r="B44" s="8" t="s">
        <v>33</v>
      </c>
      <c r="C44" s="36">
        <v>5000</v>
      </c>
      <c r="D44" s="61">
        <v>0</v>
      </c>
      <c r="E44" s="62"/>
      <c r="F44" s="48">
        <f t="shared" si="4"/>
        <v>5000</v>
      </c>
      <c r="G44" s="69">
        <f t="shared" si="5"/>
        <v>5000</v>
      </c>
      <c r="H44" s="87">
        <f t="shared" si="2"/>
        <v>5000</v>
      </c>
      <c r="K44" s="140">
        <v>67</v>
      </c>
    </row>
    <row r="45" spans="1:11" hidden="1" x14ac:dyDescent="0.25">
      <c r="B45" s="116"/>
      <c r="C45" s="36"/>
      <c r="D45" s="61"/>
      <c r="E45" s="62"/>
      <c r="F45" s="48"/>
      <c r="G45" s="69"/>
      <c r="H45" s="87"/>
    </row>
    <row r="46" spans="1:11" hidden="1" x14ac:dyDescent="0.25">
      <c r="B46" s="116" t="s">
        <v>28</v>
      </c>
      <c r="C46" s="36"/>
      <c r="D46" s="61"/>
      <c r="E46" s="63"/>
      <c r="F46" s="48"/>
      <c r="G46" s="69"/>
      <c r="H46" s="87"/>
    </row>
    <row r="47" spans="1:11" x14ac:dyDescent="0.25">
      <c r="B47" s="123" t="s">
        <v>4</v>
      </c>
      <c r="C47" s="120">
        <f>SUM(C38:C46)</f>
        <v>35000</v>
      </c>
      <c r="D47" s="58"/>
      <c r="E47" s="44"/>
      <c r="F47" s="49">
        <f>SUM(F38:F46)</f>
        <v>35000</v>
      </c>
      <c r="G47" s="76">
        <f>SUM(G38:G46)</f>
        <v>35000</v>
      </c>
      <c r="H47" s="85">
        <f>SUM(H38:H46)</f>
        <v>35000</v>
      </c>
    </row>
    <row r="48" spans="1:11" hidden="1" x14ac:dyDescent="0.25">
      <c r="B48" s="116" t="s">
        <v>28</v>
      </c>
      <c r="C48" s="120"/>
      <c r="D48" s="58"/>
      <c r="E48" s="44"/>
      <c r="F48" s="49"/>
      <c r="G48" s="76"/>
      <c r="H48" s="85"/>
    </row>
    <row r="49" spans="1:8" x14ac:dyDescent="0.25">
      <c r="B49" s="26" t="s">
        <v>7</v>
      </c>
      <c r="C49" s="34">
        <f>SUM(C34-C47)</f>
        <v>18800</v>
      </c>
      <c r="D49" s="43"/>
      <c r="E49" s="44"/>
      <c r="F49" s="50">
        <f>SUM(F34-F47)</f>
        <v>136400</v>
      </c>
      <c r="G49" s="77">
        <f>SUM(G34-G47)</f>
        <v>-4270</v>
      </c>
      <c r="H49" s="86">
        <f>SUM(H34-H47)</f>
        <v>67190</v>
      </c>
    </row>
    <row r="50" spans="1:8" hidden="1" x14ac:dyDescent="0.25">
      <c r="B50" s="122" t="s">
        <v>29</v>
      </c>
      <c r="C50" s="34"/>
      <c r="D50" s="43"/>
      <c r="E50" s="44"/>
      <c r="F50" s="50"/>
      <c r="G50" s="77"/>
      <c r="H50" s="121"/>
    </row>
    <row r="51" spans="1:8" ht="15.75" thickBot="1" x14ac:dyDescent="0.3">
      <c r="B51" s="9" t="s">
        <v>9</v>
      </c>
      <c r="C51" s="133">
        <f>SUM(C49/C11)</f>
        <v>0.1222366710013004</v>
      </c>
      <c r="D51" s="42"/>
      <c r="E51" s="45"/>
      <c r="F51" s="134">
        <f>SUM(F49/F11)</f>
        <v>0.29562201993931514</v>
      </c>
      <c r="G51" s="135">
        <f>SUM(G49/G11)</f>
        <v>-3.2662739998470129E-2</v>
      </c>
      <c r="H51" s="137">
        <f>SUM(H49/H11)</f>
        <v>0.17132002345801781</v>
      </c>
    </row>
    <row r="52" spans="1:8" x14ac:dyDescent="0.25">
      <c r="A52" s="3"/>
      <c r="B52" s="66" t="s">
        <v>21</v>
      </c>
      <c r="C52" s="67">
        <f>SUM(C47/C33)</f>
        <v>100055.76208178439</v>
      </c>
      <c r="D52" s="40"/>
      <c r="E52" s="40"/>
      <c r="F52" s="67">
        <f>SUM(F47/F33)</f>
        <v>94218.203033838974</v>
      </c>
      <c r="G52" s="67">
        <f>SUM(G47/G33)</f>
        <v>148895.21640091116</v>
      </c>
      <c r="H52" s="67">
        <f>SUM(H47/H33)</f>
        <v>134324.78716117036</v>
      </c>
    </row>
    <row r="53" spans="1:8" x14ac:dyDescent="0.25">
      <c r="A53" s="3"/>
      <c r="B53" s="6"/>
      <c r="C53" s="5"/>
      <c r="D53" s="64"/>
    </row>
    <row r="54" spans="1:8" x14ac:dyDescent="0.25">
      <c r="A54" s="3"/>
      <c r="B54" s="6"/>
      <c r="C54" s="5"/>
      <c r="D54" s="64"/>
    </row>
    <row r="55" spans="1:8" x14ac:dyDescent="0.25">
      <c r="A55" s="3"/>
      <c r="B55" s="6"/>
      <c r="C55" s="5"/>
      <c r="D55" s="64"/>
    </row>
    <row r="56" spans="1:8" x14ac:dyDescent="0.25">
      <c r="A56" s="3"/>
      <c r="B56" s="6"/>
      <c r="C56" s="5"/>
      <c r="D56" s="64"/>
    </row>
    <row r="57" spans="1:8" x14ac:dyDescent="0.25">
      <c r="A57" s="3"/>
      <c r="B57" s="6"/>
      <c r="C57" s="5"/>
      <c r="D57" s="64"/>
    </row>
    <row r="58" spans="1:8" x14ac:dyDescent="0.25">
      <c r="A58" s="3"/>
      <c r="B58" s="6"/>
      <c r="C58" s="5"/>
      <c r="D58" s="64"/>
    </row>
    <row r="59" spans="1:8" x14ac:dyDescent="0.25">
      <c r="A59" s="3"/>
      <c r="B59" s="6"/>
      <c r="C59" s="5"/>
      <c r="D59" s="64"/>
    </row>
    <row r="60" spans="1:8" x14ac:dyDescent="0.25">
      <c r="A60" s="3"/>
      <c r="B60" s="6"/>
      <c r="C60" s="5"/>
      <c r="D60" s="64"/>
    </row>
    <row r="61" spans="1:8" x14ac:dyDescent="0.25">
      <c r="A61" s="3"/>
      <c r="B61" s="6"/>
      <c r="C61" s="5"/>
      <c r="D61" s="64"/>
    </row>
    <row r="62" spans="1:8" x14ac:dyDescent="0.25">
      <c r="A62" s="3"/>
      <c r="B62" s="6"/>
      <c r="C62" s="5"/>
      <c r="D62" s="64"/>
    </row>
    <row r="63" spans="1:8" x14ac:dyDescent="0.25">
      <c r="A63" s="3"/>
      <c r="B63" s="6"/>
      <c r="C63" s="5"/>
      <c r="D63" s="64"/>
    </row>
    <row r="64" spans="1:8" x14ac:dyDescent="0.25">
      <c r="A64" s="3"/>
      <c r="B64" s="6"/>
      <c r="C64" s="5"/>
      <c r="D64" s="64"/>
    </row>
    <row r="65" spans="1:4" x14ac:dyDescent="0.25">
      <c r="A65" s="3"/>
      <c r="B65" s="6"/>
      <c r="C65" s="5"/>
      <c r="D65" s="64"/>
    </row>
    <row r="66" spans="1:4" x14ac:dyDescent="0.25">
      <c r="A66" s="3"/>
      <c r="B66" s="6"/>
      <c r="C66" s="5"/>
      <c r="D66" s="64"/>
    </row>
    <row r="67" spans="1:4" x14ac:dyDescent="0.25">
      <c r="A67" s="3"/>
      <c r="B67" s="6"/>
      <c r="C67" s="5"/>
      <c r="D67" s="64"/>
    </row>
    <row r="68" spans="1:4" x14ac:dyDescent="0.25">
      <c r="A68" s="3"/>
      <c r="B68" s="6"/>
      <c r="C68" s="5"/>
      <c r="D68" s="64"/>
    </row>
    <row r="69" spans="1:4" x14ac:dyDescent="0.25">
      <c r="A69" s="3"/>
      <c r="B69" s="6"/>
      <c r="C69" s="5"/>
      <c r="D69" s="64"/>
    </row>
    <row r="70" spans="1:4" x14ac:dyDescent="0.25">
      <c r="A70" s="3"/>
      <c r="B70" s="6"/>
      <c r="C70" s="5"/>
      <c r="D70" s="64"/>
    </row>
    <row r="71" spans="1:4" x14ac:dyDescent="0.25">
      <c r="A71" s="3"/>
      <c r="B71" s="6"/>
      <c r="C71" s="5"/>
      <c r="D71" s="64"/>
    </row>
    <row r="72" spans="1:4" x14ac:dyDescent="0.25">
      <c r="A72" s="3"/>
      <c r="B72" s="6"/>
      <c r="C72" s="5"/>
      <c r="D72" s="64"/>
    </row>
    <row r="73" spans="1:4" x14ac:dyDescent="0.25">
      <c r="A73" s="3"/>
      <c r="B73" s="6"/>
      <c r="C73" s="5"/>
      <c r="D73" s="64"/>
    </row>
    <row r="74" spans="1:4" x14ac:dyDescent="0.25">
      <c r="A74" s="3"/>
      <c r="B74" s="6"/>
      <c r="C74" s="5"/>
      <c r="D74" s="64"/>
    </row>
    <row r="75" spans="1:4" x14ac:dyDescent="0.25">
      <c r="A75" s="3"/>
      <c r="B75" s="6"/>
      <c r="C75" s="5"/>
      <c r="D75" s="64"/>
    </row>
    <row r="76" spans="1:4" x14ac:dyDescent="0.25">
      <c r="A76" s="3"/>
      <c r="B76" s="6"/>
      <c r="C76" s="5"/>
      <c r="D76" s="64"/>
    </row>
    <row r="77" spans="1:4" x14ac:dyDescent="0.25">
      <c r="A77" s="3"/>
      <c r="B77" s="6"/>
      <c r="C77" s="5"/>
      <c r="D77" s="64"/>
    </row>
    <row r="78" spans="1:4" x14ac:dyDescent="0.25">
      <c r="A78" s="3"/>
      <c r="B78" s="6"/>
      <c r="C78" s="5"/>
      <c r="D78" s="64"/>
    </row>
    <row r="79" spans="1:4" x14ac:dyDescent="0.25">
      <c r="A79" s="3"/>
      <c r="B79" s="6"/>
      <c r="C79" s="5"/>
      <c r="D79" s="64"/>
    </row>
    <row r="80" spans="1:4" x14ac:dyDescent="0.25">
      <c r="A80" s="3"/>
      <c r="B80" s="6"/>
      <c r="C80" s="5"/>
      <c r="D80" s="64"/>
    </row>
    <row r="81" spans="1:4" x14ac:dyDescent="0.25">
      <c r="A81" s="3"/>
      <c r="B81" s="6"/>
      <c r="C81" s="5"/>
      <c r="D81" s="64"/>
    </row>
    <row r="82" spans="1:4" x14ac:dyDescent="0.25">
      <c r="A82" s="3"/>
      <c r="B82" s="6"/>
      <c r="C82" s="5"/>
      <c r="D82" s="64"/>
    </row>
    <row r="83" spans="1:4" x14ac:dyDescent="0.25">
      <c r="A83" s="3"/>
      <c r="B83" s="6"/>
      <c r="C83" s="5"/>
      <c r="D83" s="64"/>
    </row>
    <row r="84" spans="1:4" x14ac:dyDescent="0.25">
      <c r="A84" s="3"/>
      <c r="B84" s="6"/>
      <c r="C84" s="5"/>
      <c r="D84" s="64"/>
    </row>
    <row r="85" spans="1:4" x14ac:dyDescent="0.25">
      <c r="A85" s="3"/>
      <c r="B85" s="6"/>
      <c r="C85" s="5"/>
      <c r="D85" s="64"/>
    </row>
    <row r="86" spans="1:4" x14ac:dyDescent="0.25">
      <c r="A86" s="3"/>
      <c r="B86" s="6"/>
      <c r="C86" s="5"/>
      <c r="D86" s="64"/>
    </row>
    <row r="87" spans="1:4" x14ac:dyDescent="0.25">
      <c r="A87" s="3"/>
      <c r="B87" s="6"/>
      <c r="C87" s="5"/>
      <c r="D87" s="64"/>
    </row>
    <row r="88" spans="1:4" x14ac:dyDescent="0.25">
      <c r="A88" s="3"/>
      <c r="B88" s="6"/>
      <c r="C88" s="5"/>
      <c r="D88" s="64"/>
    </row>
    <row r="89" spans="1:4" x14ac:dyDescent="0.25">
      <c r="A89" s="3"/>
      <c r="B89" s="6"/>
      <c r="C89" s="5"/>
      <c r="D89" s="64"/>
    </row>
    <row r="90" spans="1:4" x14ac:dyDescent="0.25">
      <c r="A90" s="3"/>
      <c r="B90" s="6"/>
      <c r="C90" s="5"/>
      <c r="D90" s="64"/>
    </row>
    <row r="91" spans="1:4" x14ac:dyDescent="0.25">
      <c r="A91" s="3"/>
      <c r="B91" s="6"/>
      <c r="C91" s="5"/>
      <c r="D91" s="64"/>
    </row>
    <row r="92" spans="1:4" x14ac:dyDescent="0.25">
      <c r="A92" s="3"/>
      <c r="B92" s="6"/>
      <c r="C92" s="5"/>
      <c r="D92" s="64"/>
    </row>
    <row r="93" spans="1:4" x14ac:dyDescent="0.25">
      <c r="A93" s="3"/>
      <c r="B93" s="6"/>
      <c r="C93" s="5"/>
      <c r="D93" s="64"/>
    </row>
    <row r="94" spans="1:4" x14ac:dyDescent="0.25">
      <c r="A94" s="3"/>
      <c r="B94" s="6"/>
      <c r="C94" s="5"/>
      <c r="D94" s="64"/>
    </row>
    <row r="95" spans="1:4" x14ac:dyDescent="0.25">
      <c r="A95" s="3"/>
      <c r="B95" s="6"/>
      <c r="C95" s="5"/>
      <c r="D95" s="64"/>
    </row>
    <row r="96" spans="1:4" x14ac:dyDescent="0.25">
      <c r="A96" s="3"/>
      <c r="B96" s="6"/>
      <c r="C96" s="5"/>
      <c r="D96" s="64"/>
    </row>
    <row r="97" spans="1:4" x14ac:dyDescent="0.25">
      <c r="A97" s="3"/>
      <c r="B97" s="6"/>
      <c r="C97" s="5"/>
      <c r="D97" s="64"/>
    </row>
    <row r="98" spans="1:4" x14ac:dyDescent="0.25">
      <c r="A98" s="3"/>
      <c r="B98" s="6"/>
      <c r="C98" s="5"/>
      <c r="D98" s="64"/>
    </row>
    <row r="99" spans="1:4" x14ac:dyDescent="0.25">
      <c r="A99" s="3"/>
      <c r="B99" s="6"/>
      <c r="C99" s="5"/>
      <c r="D99" s="64"/>
    </row>
    <row r="100" spans="1:4" x14ac:dyDescent="0.25">
      <c r="A100" s="3"/>
      <c r="B100" s="6"/>
      <c r="C100" s="5"/>
      <c r="D100" s="64"/>
    </row>
    <row r="101" spans="1:4" x14ac:dyDescent="0.25">
      <c r="A101" s="3"/>
      <c r="B101" s="6"/>
      <c r="C101" s="5"/>
      <c r="D101" s="64"/>
    </row>
    <row r="102" spans="1:4" x14ac:dyDescent="0.25">
      <c r="A102" s="3"/>
      <c r="B102" s="6"/>
      <c r="C102" s="5"/>
      <c r="D102" s="64"/>
    </row>
    <row r="103" spans="1:4" x14ac:dyDescent="0.25">
      <c r="A103" s="3"/>
      <c r="B103" s="6"/>
      <c r="C103" s="5"/>
      <c r="D103" s="64"/>
    </row>
    <row r="104" spans="1:4" x14ac:dyDescent="0.25">
      <c r="A104" s="3"/>
      <c r="B104" s="6"/>
      <c r="C104" s="5"/>
      <c r="D104" s="64"/>
    </row>
    <row r="105" spans="1:4" x14ac:dyDescent="0.25">
      <c r="A105" s="3"/>
      <c r="B105" s="6"/>
      <c r="C105" s="5"/>
      <c r="D105" s="64"/>
    </row>
    <row r="106" spans="1:4" x14ac:dyDescent="0.25">
      <c r="A106" s="3"/>
      <c r="B106" s="6"/>
      <c r="C106" s="5"/>
      <c r="D106" s="64"/>
    </row>
    <row r="107" spans="1:4" x14ac:dyDescent="0.25">
      <c r="A107" s="3"/>
      <c r="B107" s="6"/>
      <c r="C107" s="5"/>
      <c r="D107" s="64"/>
    </row>
    <row r="108" spans="1:4" x14ac:dyDescent="0.25">
      <c r="A108" s="3"/>
      <c r="B108" s="6"/>
      <c r="C108" s="5"/>
      <c r="D108" s="64"/>
    </row>
    <row r="109" spans="1:4" x14ac:dyDescent="0.25">
      <c r="A109" s="3"/>
      <c r="B109" s="6"/>
      <c r="C109" s="5"/>
      <c r="D109" s="64"/>
    </row>
    <row r="110" spans="1:4" x14ac:dyDescent="0.25">
      <c r="A110" s="3"/>
      <c r="B110" s="6"/>
      <c r="C110" s="5"/>
      <c r="D110" s="64"/>
    </row>
    <row r="111" spans="1:4" x14ac:dyDescent="0.25">
      <c r="A111" s="3"/>
      <c r="B111" s="6"/>
      <c r="C111" s="5"/>
      <c r="D111" s="64"/>
    </row>
    <row r="112" spans="1:4" x14ac:dyDescent="0.25">
      <c r="A112" s="3"/>
      <c r="B112" s="6"/>
      <c r="C112" s="5"/>
      <c r="D112" s="64"/>
    </row>
    <row r="113" spans="1:4" x14ac:dyDescent="0.25">
      <c r="A113" s="3"/>
      <c r="B113" s="6"/>
      <c r="C113" s="5"/>
      <c r="D113" s="64"/>
    </row>
    <row r="114" spans="1:4" x14ac:dyDescent="0.25">
      <c r="A114" s="3"/>
      <c r="B114" s="6"/>
      <c r="C114" s="5"/>
      <c r="D114" s="64"/>
    </row>
    <row r="115" spans="1:4" x14ac:dyDescent="0.25">
      <c r="A115" s="3"/>
      <c r="B115" s="6"/>
      <c r="C115" s="5"/>
      <c r="D115" s="64"/>
    </row>
    <row r="116" spans="1:4" x14ac:dyDescent="0.25">
      <c r="A116" s="3"/>
      <c r="B116" s="6"/>
      <c r="C116" s="5"/>
      <c r="D116" s="64"/>
    </row>
    <row r="117" spans="1:4" x14ac:dyDescent="0.25">
      <c r="A117" s="3"/>
      <c r="B117" s="6"/>
      <c r="C117" s="5"/>
      <c r="D117" s="64"/>
    </row>
    <row r="118" spans="1:4" x14ac:dyDescent="0.25">
      <c r="A118" s="3"/>
      <c r="B118" s="6"/>
      <c r="C118" s="5"/>
      <c r="D118" s="64"/>
    </row>
    <row r="119" spans="1:4" x14ac:dyDescent="0.25">
      <c r="A119" s="3"/>
      <c r="B119" s="6"/>
      <c r="C119" s="5"/>
      <c r="D119" s="64"/>
    </row>
    <row r="120" spans="1:4" x14ac:dyDescent="0.25">
      <c r="A120" s="3"/>
      <c r="B120" s="6"/>
      <c r="C120" s="5"/>
      <c r="D120" s="64"/>
    </row>
    <row r="121" spans="1:4" x14ac:dyDescent="0.25">
      <c r="A121" s="3"/>
      <c r="B121" s="6"/>
      <c r="C121" s="5"/>
      <c r="D121" s="64"/>
    </row>
    <row r="122" spans="1:4" x14ac:dyDescent="0.25">
      <c r="A122" s="3"/>
      <c r="B122" s="6"/>
      <c r="C122" s="5"/>
      <c r="D122" s="64"/>
    </row>
    <row r="123" spans="1:4" x14ac:dyDescent="0.25">
      <c r="A123" s="3"/>
      <c r="B123" s="6"/>
      <c r="C123" s="5"/>
      <c r="D123" s="64"/>
    </row>
    <row r="124" spans="1:4" x14ac:dyDescent="0.25">
      <c r="A124" s="3"/>
      <c r="B124" s="6"/>
      <c r="C124" s="5"/>
      <c r="D124" s="64"/>
    </row>
    <row r="125" spans="1:4" x14ac:dyDescent="0.25">
      <c r="A125" s="3"/>
      <c r="B125" s="6"/>
      <c r="C125" s="5"/>
      <c r="D125" s="64"/>
    </row>
    <row r="126" spans="1:4" x14ac:dyDescent="0.25">
      <c r="A126" s="3"/>
      <c r="B126" s="6"/>
      <c r="C126" s="5"/>
      <c r="D126" s="64"/>
    </row>
    <row r="127" spans="1:4" x14ac:dyDescent="0.25">
      <c r="A127" s="3"/>
      <c r="B127" s="6"/>
      <c r="C127" s="5"/>
      <c r="D127" s="64"/>
    </row>
    <row r="128" spans="1:4" x14ac:dyDescent="0.25">
      <c r="A128" s="3"/>
      <c r="B128" s="6"/>
      <c r="C128" s="5"/>
      <c r="D128" s="64"/>
    </row>
    <row r="129" spans="1:4" x14ac:dyDescent="0.25">
      <c r="A129" s="3"/>
      <c r="B129" s="6"/>
      <c r="C129" s="5"/>
      <c r="D129" s="64"/>
    </row>
    <row r="130" spans="1:4" x14ac:dyDescent="0.25">
      <c r="A130" s="3"/>
      <c r="B130" s="6"/>
      <c r="C130" s="5"/>
      <c r="D130" s="64"/>
    </row>
    <row r="131" spans="1:4" x14ac:dyDescent="0.25">
      <c r="A131" s="3"/>
      <c r="B131" s="6"/>
      <c r="C131" s="5"/>
      <c r="D131" s="64"/>
    </row>
    <row r="132" spans="1:4" x14ac:dyDescent="0.25">
      <c r="A132" s="3"/>
      <c r="B132" s="6"/>
      <c r="C132" s="5"/>
      <c r="D132" s="64"/>
    </row>
    <row r="133" spans="1:4" x14ac:dyDescent="0.25">
      <c r="A133" s="3"/>
      <c r="B133" s="6"/>
      <c r="C133" s="5"/>
      <c r="D133" s="64"/>
    </row>
    <row r="134" spans="1:4" x14ac:dyDescent="0.25">
      <c r="A134" s="3"/>
      <c r="B134" s="6"/>
      <c r="C134" s="5"/>
      <c r="D134" s="64"/>
    </row>
    <row r="135" spans="1:4" x14ac:dyDescent="0.25">
      <c r="A135" s="3"/>
      <c r="B135" s="6"/>
      <c r="C135" s="5"/>
      <c r="D135" s="64"/>
    </row>
    <row r="136" spans="1:4" x14ac:dyDescent="0.25">
      <c r="A136" s="3"/>
      <c r="B136" s="6"/>
      <c r="C136" s="5"/>
      <c r="D136" s="64"/>
    </row>
    <row r="137" spans="1:4" x14ac:dyDescent="0.25">
      <c r="A137" s="3"/>
      <c r="B137" s="6"/>
      <c r="C137" s="5"/>
      <c r="D137" s="64"/>
    </row>
    <row r="138" spans="1:4" x14ac:dyDescent="0.25">
      <c r="A138" s="3"/>
      <c r="B138" s="6"/>
      <c r="C138" s="5"/>
      <c r="D138" s="64"/>
    </row>
    <row r="139" spans="1:4" x14ac:dyDescent="0.25">
      <c r="A139" s="3"/>
      <c r="B139" s="6"/>
      <c r="C139" s="5"/>
      <c r="D139" s="64"/>
    </row>
    <row r="140" spans="1:4" x14ac:dyDescent="0.25">
      <c r="A140" s="3"/>
      <c r="B140" s="6"/>
      <c r="C140" s="5"/>
      <c r="D140" s="64"/>
    </row>
    <row r="141" spans="1:4" x14ac:dyDescent="0.25">
      <c r="A141" s="3"/>
      <c r="B141" s="6"/>
      <c r="C141" s="5"/>
      <c r="D141" s="64"/>
    </row>
    <row r="142" spans="1:4" x14ac:dyDescent="0.25">
      <c r="A142" s="3"/>
      <c r="B142" s="6"/>
      <c r="C142" s="5"/>
      <c r="D142" s="64"/>
    </row>
    <row r="143" spans="1:4" x14ac:dyDescent="0.25">
      <c r="A143" s="3"/>
      <c r="B143" s="6"/>
      <c r="C143" s="5"/>
      <c r="D143" s="64"/>
    </row>
    <row r="144" spans="1:4" x14ac:dyDescent="0.25">
      <c r="A144" s="3"/>
      <c r="B144" s="6"/>
      <c r="C144" s="5"/>
      <c r="D144" s="64"/>
    </row>
    <row r="145" spans="1:4" x14ac:dyDescent="0.25">
      <c r="A145" s="3"/>
      <c r="B145" s="6"/>
      <c r="C145" s="5"/>
      <c r="D145" s="64"/>
    </row>
    <row r="146" spans="1:4" x14ac:dyDescent="0.25">
      <c r="A146" s="3"/>
      <c r="B146" s="6"/>
      <c r="C146" s="5"/>
      <c r="D146" s="64"/>
    </row>
    <row r="147" spans="1:4" x14ac:dyDescent="0.25">
      <c r="A147" s="3"/>
      <c r="B147" s="6"/>
      <c r="C147" s="5"/>
      <c r="D147" s="64"/>
    </row>
    <row r="148" spans="1:4" x14ac:dyDescent="0.25">
      <c r="A148" s="3"/>
      <c r="B148" s="6"/>
      <c r="C148" s="5"/>
      <c r="D148" s="64"/>
    </row>
    <row r="149" spans="1:4" x14ac:dyDescent="0.25">
      <c r="A149" s="3"/>
      <c r="B149" s="6"/>
      <c r="C149" s="5"/>
      <c r="D149" s="64"/>
    </row>
    <row r="150" spans="1:4" x14ac:dyDescent="0.25">
      <c r="A150" s="3"/>
      <c r="B150" s="6"/>
      <c r="C150" s="5"/>
      <c r="D150" s="64"/>
    </row>
    <row r="151" spans="1:4" x14ac:dyDescent="0.25">
      <c r="A151" s="3"/>
      <c r="B151" s="6"/>
      <c r="C151" s="5"/>
      <c r="D151" s="64"/>
    </row>
    <row r="152" spans="1:4" x14ac:dyDescent="0.25">
      <c r="A152" s="3"/>
      <c r="B152" s="6"/>
      <c r="C152" s="5"/>
      <c r="D152" s="64"/>
    </row>
    <row r="153" spans="1:4" x14ac:dyDescent="0.25">
      <c r="A153" s="3"/>
      <c r="B153" s="6"/>
      <c r="C153" s="5"/>
      <c r="D153" s="64"/>
    </row>
    <row r="154" spans="1:4" x14ac:dyDescent="0.25">
      <c r="A154" s="3"/>
      <c r="B154" s="6"/>
      <c r="C154" s="5"/>
      <c r="D154" s="64"/>
    </row>
    <row r="155" spans="1:4" x14ac:dyDescent="0.25">
      <c r="A155" s="3"/>
      <c r="B155" s="6"/>
      <c r="C155" s="5"/>
      <c r="D155" s="64"/>
    </row>
    <row r="156" spans="1:4" x14ac:dyDescent="0.25">
      <c r="A156" s="3"/>
      <c r="B156" s="6"/>
      <c r="C156" s="5"/>
      <c r="D156" s="64"/>
    </row>
    <row r="157" spans="1:4" x14ac:dyDescent="0.25">
      <c r="A157" s="3"/>
      <c r="B157" s="6"/>
      <c r="C157" s="5"/>
      <c r="D157" s="64"/>
    </row>
    <row r="158" spans="1:4" x14ac:dyDescent="0.25">
      <c r="A158" s="3"/>
      <c r="B158" s="6"/>
      <c r="C158" s="5"/>
      <c r="D158" s="64"/>
    </row>
    <row r="159" spans="1:4" x14ac:dyDescent="0.25">
      <c r="A159" s="3"/>
      <c r="B159" s="6"/>
      <c r="C159" s="5"/>
      <c r="D159" s="64"/>
    </row>
    <row r="160" spans="1:4" x14ac:dyDescent="0.25">
      <c r="A160" s="3"/>
      <c r="B160" s="6"/>
      <c r="C160" s="5"/>
      <c r="D160" s="64"/>
    </row>
    <row r="161" spans="1:4" x14ac:dyDescent="0.25">
      <c r="A161" s="3"/>
      <c r="B161" s="6"/>
      <c r="C161" s="5"/>
      <c r="D161" s="64"/>
    </row>
    <row r="162" spans="1:4" x14ac:dyDescent="0.25">
      <c r="A162" s="3"/>
      <c r="B162" s="6"/>
      <c r="C162" s="5"/>
      <c r="D162" s="64"/>
    </row>
    <row r="163" spans="1:4" x14ac:dyDescent="0.25">
      <c r="A163" s="3"/>
      <c r="B163" s="6"/>
      <c r="C163" s="5"/>
      <c r="D163" s="64"/>
    </row>
    <row r="164" spans="1:4" x14ac:dyDescent="0.25">
      <c r="A164" s="3"/>
      <c r="B164" s="6"/>
      <c r="C164" s="5"/>
      <c r="D164" s="64"/>
    </row>
    <row r="165" spans="1:4" x14ac:dyDescent="0.25">
      <c r="A165" s="3"/>
      <c r="B165" s="6"/>
      <c r="C165" s="5"/>
      <c r="D165" s="64"/>
    </row>
    <row r="166" spans="1:4" x14ac:dyDescent="0.25">
      <c r="A166" s="3"/>
      <c r="B166" s="6"/>
      <c r="C166" s="5"/>
      <c r="D166" s="64"/>
    </row>
    <row r="167" spans="1:4" x14ac:dyDescent="0.25">
      <c r="A167" s="3"/>
      <c r="B167" s="6"/>
      <c r="C167" s="5"/>
      <c r="D167" s="64"/>
    </row>
    <row r="168" spans="1:4" x14ac:dyDescent="0.25">
      <c r="A168" s="3"/>
      <c r="B168" s="6"/>
      <c r="C168" s="5"/>
      <c r="D168" s="64"/>
    </row>
    <row r="169" spans="1:4" x14ac:dyDescent="0.25">
      <c r="A169" s="3"/>
      <c r="B169" s="6"/>
      <c r="C169" s="5"/>
      <c r="D169" s="64"/>
    </row>
    <row r="170" spans="1:4" x14ac:dyDescent="0.25">
      <c r="A170" s="3"/>
      <c r="B170" s="6"/>
      <c r="C170" s="5"/>
      <c r="D170" s="64"/>
    </row>
    <row r="171" spans="1:4" x14ac:dyDescent="0.25">
      <c r="A171" s="3"/>
      <c r="B171" s="6"/>
      <c r="C171" s="5"/>
      <c r="D171" s="64"/>
    </row>
    <row r="172" spans="1:4" x14ac:dyDescent="0.25">
      <c r="A172" s="3"/>
      <c r="B172" s="6"/>
      <c r="C172" s="5"/>
      <c r="D172" s="64"/>
    </row>
    <row r="173" spans="1:4" x14ac:dyDescent="0.25">
      <c r="A173" s="3"/>
      <c r="B173" s="6"/>
      <c r="C173" s="5"/>
      <c r="D173" s="64"/>
    </row>
    <row r="174" spans="1:4" x14ac:dyDescent="0.25">
      <c r="A174" s="3"/>
      <c r="B174" s="6"/>
      <c r="C174" s="5"/>
      <c r="D174" s="64"/>
    </row>
    <row r="175" spans="1:4" x14ac:dyDescent="0.25">
      <c r="A175" s="3"/>
      <c r="B175" s="6"/>
      <c r="C175" s="5"/>
      <c r="D175" s="64"/>
    </row>
    <row r="176" spans="1:4" x14ac:dyDescent="0.25">
      <c r="A176" s="3"/>
      <c r="B176" s="6"/>
      <c r="C176" s="5"/>
      <c r="D176" s="64"/>
    </row>
    <row r="177" spans="1:4" x14ac:dyDescent="0.25">
      <c r="A177" s="3"/>
      <c r="B177" s="6"/>
      <c r="C177" s="5"/>
      <c r="D177" s="64"/>
    </row>
    <row r="178" spans="1:4" x14ac:dyDescent="0.25">
      <c r="A178" s="3"/>
      <c r="B178" s="6"/>
      <c r="C178" s="5"/>
      <c r="D178" s="64"/>
    </row>
    <row r="179" spans="1:4" x14ac:dyDescent="0.25">
      <c r="A179" s="3"/>
      <c r="B179" s="6"/>
      <c r="C179" s="5"/>
      <c r="D179" s="64"/>
    </row>
    <row r="180" spans="1:4" x14ac:dyDescent="0.25">
      <c r="A180" s="3"/>
      <c r="B180" s="6"/>
      <c r="C180" s="5"/>
      <c r="D180" s="64"/>
    </row>
    <row r="181" spans="1:4" x14ac:dyDescent="0.25">
      <c r="A181" s="3"/>
      <c r="B181" s="6"/>
      <c r="C181" s="5"/>
      <c r="D181" s="64"/>
    </row>
    <row r="182" spans="1:4" x14ac:dyDescent="0.25">
      <c r="A182" s="3"/>
      <c r="B182" s="6"/>
      <c r="C182" s="5"/>
      <c r="D182" s="64"/>
    </row>
    <row r="183" spans="1:4" x14ac:dyDescent="0.25">
      <c r="A183" s="3"/>
      <c r="B183" s="6"/>
      <c r="C183" s="5"/>
      <c r="D183" s="64"/>
    </row>
    <row r="184" spans="1:4" x14ac:dyDescent="0.25">
      <c r="A184" s="3"/>
      <c r="B184" s="6"/>
      <c r="C184" s="5"/>
      <c r="D184" s="64"/>
    </row>
    <row r="185" spans="1:4" x14ac:dyDescent="0.25">
      <c r="A185" s="3"/>
      <c r="B185" s="6"/>
      <c r="C185" s="5"/>
      <c r="D185" s="64"/>
    </row>
    <row r="186" spans="1:4" x14ac:dyDescent="0.25">
      <c r="A186" s="3"/>
      <c r="B186" s="6"/>
      <c r="C186" s="5"/>
      <c r="D186" s="64"/>
    </row>
    <row r="187" spans="1:4" x14ac:dyDescent="0.25">
      <c r="A187" s="3"/>
      <c r="B187" s="6"/>
      <c r="C187" s="5"/>
      <c r="D187" s="64"/>
    </row>
    <row r="188" spans="1:4" x14ac:dyDescent="0.25">
      <c r="A188" s="3"/>
      <c r="B188" s="6"/>
      <c r="C188" s="5"/>
      <c r="D188" s="64"/>
    </row>
    <row r="189" spans="1:4" x14ac:dyDescent="0.25">
      <c r="A189" s="3"/>
      <c r="B189" s="6"/>
      <c r="C189" s="5"/>
      <c r="D189" s="64"/>
    </row>
    <row r="190" spans="1:4" x14ac:dyDescent="0.25">
      <c r="A190" s="3"/>
      <c r="B190" s="6"/>
      <c r="C190" s="5"/>
      <c r="D190" s="64"/>
    </row>
    <row r="191" spans="1:4" x14ac:dyDescent="0.25">
      <c r="A191" s="3"/>
      <c r="B191" s="6"/>
      <c r="C191" s="5"/>
      <c r="D191" s="64"/>
    </row>
    <row r="192" spans="1:4" x14ac:dyDescent="0.25">
      <c r="A192" s="3"/>
      <c r="B192" s="6"/>
      <c r="C192" s="5"/>
      <c r="D192" s="64"/>
    </row>
    <row r="193" spans="1:4" x14ac:dyDescent="0.25">
      <c r="A193" s="3"/>
      <c r="B193" s="6"/>
      <c r="C193" s="5"/>
      <c r="D193" s="64"/>
    </row>
    <row r="194" spans="1:4" x14ac:dyDescent="0.25">
      <c r="A194" s="3"/>
      <c r="B194" s="6"/>
      <c r="C194" s="5"/>
      <c r="D194" s="64"/>
    </row>
    <row r="195" spans="1:4" x14ac:dyDescent="0.25">
      <c r="A195" s="3"/>
      <c r="B195" s="6"/>
      <c r="C195" s="5"/>
      <c r="D195" s="64"/>
    </row>
    <row r="196" spans="1:4" x14ac:dyDescent="0.25">
      <c r="A196" s="3"/>
      <c r="B196" s="6"/>
      <c r="C196" s="5"/>
      <c r="D196" s="64"/>
    </row>
    <row r="197" spans="1:4" x14ac:dyDescent="0.25">
      <c r="C197" s="15"/>
    </row>
  </sheetData>
  <sheetProtection algorithmName="SHA-512" hashValue="8ya2E16WOtBL2kcKR7puZbQ3Yh3F6YoZbE+/VkeD35mp+UfB0JAZEyeI7VQD7QISu1yxYU72B2i5D2qcWHNdLg==" saltValue="iAquFhP5wPAoH8EqAda9vQ==" spinCount="100000" sheet="1" objects="1" scenarios="1"/>
  <pageMargins left="0.7" right="0.7" top="0.75" bottom="0.75" header="0.3" footer="0.3"/>
  <pageSetup paperSize="5" orientation="landscape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6413B-E71B-4D78-B808-69E0001BEAB9}">
  <sheetPr codeName="Sheet7"/>
  <dimension ref="A1:L197"/>
  <sheetViews>
    <sheetView tabSelected="1" zoomScale="85" zoomScaleNormal="85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B3" sqref="B3"/>
    </sheetView>
  </sheetViews>
  <sheetFormatPr defaultRowHeight="15" x14ac:dyDescent="0.25"/>
  <cols>
    <col min="1" max="1" width="6.140625" style="23" customWidth="1"/>
    <col min="2" max="2" width="46.7109375" customWidth="1"/>
    <col min="3" max="3" width="16.28515625" style="12" customWidth="1"/>
    <col min="4" max="4" width="13.85546875" style="59" customWidth="1"/>
    <col min="5" max="5" width="23.42578125" style="59" customWidth="1"/>
    <col min="6" max="6" width="15.5703125" style="30" customWidth="1"/>
    <col min="7" max="7" width="15.42578125" style="30" customWidth="1"/>
    <col min="8" max="8" width="16.5703125" style="30" customWidth="1"/>
    <col min="9" max="11" width="12.7109375" style="4" customWidth="1"/>
  </cols>
  <sheetData>
    <row r="1" spans="1:12" s="4" customFormat="1" ht="31.5" x14ac:dyDescent="0.5">
      <c r="A1" s="13"/>
      <c r="B1" s="131" t="s">
        <v>38</v>
      </c>
      <c r="C1" s="10"/>
      <c r="D1" s="59"/>
      <c r="E1" s="59"/>
      <c r="F1" s="30"/>
      <c r="G1" s="30"/>
      <c r="H1" s="30"/>
      <c r="L1" s="13"/>
    </row>
    <row r="2" spans="1:12" s="4" customFormat="1" x14ac:dyDescent="0.25">
      <c r="A2" s="13"/>
      <c r="C2" s="11"/>
      <c r="D2" s="59"/>
      <c r="E2" s="59"/>
      <c r="F2" s="30"/>
      <c r="G2" s="30"/>
      <c r="H2" s="46"/>
      <c r="L2" s="13"/>
    </row>
    <row r="3" spans="1:12" s="4" customFormat="1" x14ac:dyDescent="0.25">
      <c r="A3" s="13"/>
      <c r="B3" s="128" t="s">
        <v>36</v>
      </c>
      <c r="C3" s="129">
        <v>15.38</v>
      </c>
      <c r="D3" s="59"/>
      <c r="E3" s="59"/>
      <c r="F3" s="30"/>
      <c r="G3" s="30"/>
      <c r="H3" s="46"/>
      <c r="L3" s="13"/>
    </row>
    <row r="4" spans="1:12" s="4" customFormat="1" ht="15.75" thickBot="1" x14ac:dyDescent="0.3">
      <c r="A4" s="13"/>
      <c r="C4" s="11"/>
      <c r="D4" s="59"/>
      <c r="E4" s="59"/>
      <c r="F4" s="30"/>
      <c r="G4" s="30"/>
      <c r="H4" s="88" t="s">
        <v>22</v>
      </c>
      <c r="L4" s="13"/>
    </row>
    <row r="5" spans="1:12" s="1" customFormat="1" ht="28.5" customHeight="1" x14ac:dyDescent="0.25">
      <c r="A5" s="100"/>
      <c r="B5" s="95"/>
      <c r="C5" s="29" t="s">
        <v>14</v>
      </c>
      <c r="D5" s="101" t="s">
        <v>15</v>
      </c>
      <c r="E5" s="101" t="s">
        <v>16</v>
      </c>
      <c r="F5" s="102" t="s">
        <v>17</v>
      </c>
      <c r="G5" s="103" t="s">
        <v>18</v>
      </c>
      <c r="H5" s="110" t="s">
        <v>19</v>
      </c>
      <c r="I5" s="100"/>
      <c r="J5" s="95"/>
      <c r="K5" s="95"/>
    </row>
    <row r="6" spans="1:12" s="96" customFormat="1" ht="17.25" customHeight="1" x14ac:dyDescent="0.25">
      <c r="C6" s="94"/>
      <c r="D6" s="104"/>
      <c r="E6" s="104"/>
      <c r="F6" s="105"/>
      <c r="G6" s="105"/>
      <c r="H6" s="111"/>
      <c r="I6" s="114"/>
    </row>
    <row r="7" spans="1:12" x14ac:dyDescent="0.25">
      <c r="A7" s="97"/>
      <c r="B7" s="98" t="s">
        <v>0</v>
      </c>
      <c r="C7" s="91"/>
      <c r="D7" s="90" t="s">
        <v>23</v>
      </c>
      <c r="E7" s="90" t="s">
        <v>23</v>
      </c>
      <c r="F7" s="53"/>
      <c r="G7" s="73"/>
      <c r="H7" s="112"/>
      <c r="I7" s="97"/>
      <c r="J7" s="99"/>
      <c r="K7" s="99"/>
    </row>
    <row r="8" spans="1:12" x14ac:dyDescent="0.25">
      <c r="A8" s="25">
        <v>4010</v>
      </c>
      <c r="B8" s="8" t="s">
        <v>13</v>
      </c>
      <c r="C8" s="36">
        <v>153800</v>
      </c>
      <c r="D8" s="60">
        <v>0.25</v>
      </c>
      <c r="E8" s="60">
        <v>0</v>
      </c>
      <c r="F8" s="48">
        <f>SUM(C8+(C8*D8))</f>
        <v>192250</v>
      </c>
      <c r="G8" s="69">
        <f>SUM(C8+(C8*E8))</f>
        <v>153800</v>
      </c>
      <c r="H8" s="113">
        <f>SUM(F8+(F8*E8))</f>
        <v>192250</v>
      </c>
      <c r="I8" s="13"/>
    </row>
    <row r="9" spans="1:12" hidden="1" x14ac:dyDescent="0.25">
      <c r="A9" s="25"/>
      <c r="B9" s="106" t="s">
        <v>24</v>
      </c>
      <c r="C9" s="109"/>
      <c r="D9" s="60"/>
      <c r="E9" s="60"/>
      <c r="F9" s="48"/>
      <c r="G9" s="69"/>
      <c r="H9" s="113"/>
      <c r="I9" s="13"/>
    </row>
    <row r="10" spans="1:12" hidden="1" x14ac:dyDescent="0.25">
      <c r="B10" s="106" t="s">
        <v>24</v>
      </c>
      <c r="C10" s="109" t="e">
        <f>SUM(#REF!)</f>
        <v>#REF!</v>
      </c>
      <c r="D10" s="107"/>
      <c r="E10" s="108"/>
      <c r="F10" s="48"/>
      <c r="G10" s="69"/>
      <c r="H10" s="87"/>
    </row>
    <row r="11" spans="1:12" x14ac:dyDescent="0.25">
      <c r="B11" s="16" t="s">
        <v>6</v>
      </c>
      <c r="C11" s="37">
        <f>SUM(C8:C9)</f>
        <v>153800</v>
      </c>
      <c r="D11" s="56"/>
      <c r="E11" s="57"/>
      <c r="F11" s="55">
        <f>SUM(F8:F9)</f>
        <v>192250</v>
      </c>
      <c r="G11" s="70">
        <f>SUM(G8:G9)</f>
        <v>153800</v>
      </c>
      <c r="H11" s="79">
        <f>SUM(H8:H9)</f>
        <v>192250</v>
      </c>
    </row>
    <row r="12" spans="1:12" hidden="1" x14ac:dyDescent="0.25">
      <c r="B12" s="106" t="s">
        <v>24</v>
      </c>
      <c r="C12" s="109" t="e">
        <f>SUM(#REF!)</f>
        <v>#REF!</v>
      </c>
      <c r="D12" s="93"/>
      <c r="E12" s="57"/>
      <c r="F12" s="92"/>
      <c r="G12" s="92"/>
      <c r="H12" s="92"/>
    </row>
    <row r="13" spans="1:12" s="6" customFormat="1" x14ac:dyDescent="0.25">
      <c r="A13" s="24"/>
      <c r="B13" s="66" t="s">
        <v>21</v>
      </c>
      <c r="C13" s="65">
        <f>SUM(C47/C33)</f>
        <v>100055.76208178439</v>
      </c>
      <c r="D13" s="57"/>
      <c r="E13" s="57"/>
      <c r="F13" s="65">
        <f>SUM(F47/F33)</f>
        <v>107202.60223048327</v>
      </c>
      <c r="G13" s="65">
        <f>SUM(G47/G33)</f>
        <v>100055.76208178439</v>
      </c>
      <c r="H13" s="65">
        <f>SUM(H47/H33)</f>
        <v>107202.60223048327</v>
      </c>
      <c r="L13" s="14"/>
    </row>
    <row r="14" spans="1:12" s="6" customFormat="1" x14ac:dyDescent="0.25">
      <c r="A14" s="24"/>
      <c r="B14" s="22"/>
      <c r="C14" s="89"/>
      <c r="E14" s="57"/>
      <c r="F14" s="89"/>
      <c r="G14" s="89"/>
      <c r="H14" s="38"/>
      <c r="L14" s="14"/>
    </row>
    <row r="15" spans="1:12" s="4" customFormat="1" x14ac:dyDescent="0.25">
      <c r="A15" s="23"/>
      <c r="B15" s="19" t="s">
        <v>11</v>
      </c>
      <c r="C15" s="11"/>
      <c r="D15" s="90" t="s">
        <v>23</v>
      </c>
      <c r="E15" s="59"/>
      <c r="F15" s="46"/>
      <c r="G15" s="68"/>
      <c r="H15" s="78"/>
      <c r="L15" s="13"/>
    </row>
    <row r="16" spans="1:12" x14ac:dyDescent="0.25">
      <c r="A16" s="3"/>
      <c r="B16" s="125" t="s">
        <v>34</v>
      </c>
      <c r="C16" s="130">
        <f>(C8/C3)</f>
        <v>10000</v>
      </c>
      <c r="D16" s="124"/>
      <c r="E16" s="62"/>
      <c r="F16" s="130">
        <f>(F8/C3)</f>
        <v>12500</v>
      </c>
      <c r="G16" s="130">
        <f>C16</f>
        <v>10000</v>
      </c>
      <c r="H16" s="130">
        <f>F16</f>
        <v>12500</v>
      </c>
    </row>
    <row r="17" spans="1:11" x14ac:dyDescent="0.25">
      <c r="A17" s="3"/>
      <c r="B17" s="125" t="s">
        <v>35</v>
      </c>
      <c r="C17" s="130">
        <f>(C8-C27)/C16</f>
        <v>5.38</v>
      </c>
      <c r="D17" s="124"/>
      <c r="E17" s="62"/>
      <c r="F17" s="130">
        <f>(F8-F27)/F16</f>
        <v>5.38</v>
      </c>
      <c r="G17" s="130">
        <f>(G8-G27)/G16</f>
        <v>5.38</v>
      </c>
      <c r="H17" s="130">
        <f>(H8-H27)/H16</f>
        <v>5.38</v>
      </c>
    </row>
    <row r="18" spans="1:11" x14ac:dyDescent="0.25">
      <c r="A18" s="23">
        <v>5110</v>
      </c>
      <c r="B18" s="126" t="s">
        <v>2</v>
      </c>
      <c r="C18" s="127">
        <v>60000</v>
      </c>
      <c r="D18" s="61">
        <v>0.25</v>
      </c>
      <c r="E18" s="62"/>
      <c r="F18" s="48">
        <f t="shared" ref="F18:F22" si="0">SUM(C18+(C18*D18))</f>
        <v>75000</v>
      </c>
      <c r="G18" s="69">
        <f t="shared" ref="G18:G22" si="1">C18</f>
        <v>60000</v>
      </c>
      <c r="H18" s="87">
        <f>F18</f>
        <v>75000</v>
      </c>
    </row>
    <row r="19" spans="1:11" hidden="1" x14ac:dyDescent="0.25">
      <c r="B19" s="116" t="s">
        <v>25</v>
      </c>
      <c r="C19" s="109"/>
      <c r="D19" s="61"/>
      <c r="E19" s="62"/>
      <c r="F19" s="48"/>
      <c r="G19" s="69"/>
      <c r="H19" s="87"/>
    </row>
    <row r="20" spans="1:11" x14ac:dyDescent="0.25">
      <c r="A20" s="23">
        <v>5120</v>
      </c>
      <c r="B20" s="18" t="s">
        <v>30</v>
      </c>
      <c r="C20" s="36">
        <v>30000</v>
      </c>
      <c r="D20" s="61">
        <v>0.25</v>
      </c>
      <c r="E20" s="62"/>
      <c r="F20" s="48">
        <f t="shared" si="0"/>
        <v>37500</v>
      </c>
      <c r="G20" s="69">
        <f t="shared" si="1"/>
        <v>30000</v>
      </c>
      <c r="H20" s="87">
        <f t="shared" ref="H20:H44" si="2">F20</f>
        <v>37500</v>
      </c>
    </row>
    <row r="21" spans="1:11" hidden="1" x14ac:dyDescent="0.25">
      <c r="B21" s="116" t="s">
        <v>25</v>
      </c>
      <c r="C21" s="109"/>
      <c r="D21" s="61">
        <v>0</v>
      </c>
      <c r="E21" s="62"/>
      <c r="F21" s="48"/>
      <c r="G21" s="69"/>
      <c r="H21" s="87"/>
    </row>
    <row r="22" spans="1:11" x14ac:dyDescent="0.25">
      <c r="A22" s="23">
        <v>5130</v>
      </c>
      <c r="B22" s="18" t="s">
        <v>3</v>
      </c>
      <c r="C22" s="36">
        <v>10000</v>
      </c>
      <c r="D22" s="61">
        <v>0.25</v>
      </c>
      <c r="E22" s="62"/>
      <c r="F22" s="48">
        <f t="shared" si="0"/>
        <v>12500</v>
      </c>
      <c r="G22" s="69">
        <f t="shared" si="1"/>
        <v>10000</v>
      </c>
      <c r="H22" s="87">
        <f t="shared" si="2"/>
        <v>12500</v>
      </c>
    </row>
    <row r="23" spans="1:11" hidden="1" x14ac:dyDescent="0.25">
      <c r="B23" s="116" t="s">
        <v>25</v>
      </c>
      <c r="C23" s="109"/>
      <c r="D23" s="61">
        <v>0</v>
      </c>
      <c r="E23" s="62"/>
      <c r="F23" s="48"/>
      <c r="G23" s="69"/>
      <c r="H23" s="87"/>
    </row>
    <row r="24" spans="1:11" hidden="1" x14ac:dyDescent="0.25">
      <c r="B24" s="116" t="s">
        <v>25</v>
      </c>
      <c r="C24" s="109"/>
      <c r="D24" s="61">
        <v>0</v>
      </c>
      <c r="E24" s="62"/>
      <c r="F24" s="48"/>
      <c r="G24" s="69"/>
      <c r="H24" s="87"/>
    </row>
    <row r="25" spans="1:11" hidden="1" x14ac:dyDescent="0.25">
      <c r="B25" s="116" t="s">
        <v>25</v>
      </c>
      <c r="C25" s="109"/>
      <c r="D25" s="61">
        <v>0</v>
      </c>
      <c r="E25" s="63"/>
      <c r="F25" s="48"/>
      <c r="G25" s="69"/>
      <c r="H25" s="87"/>
    </row>
    <row r="26" spans="1:11" hidden="1" x14ac:dyDescent="0.25">
      <c r="B26" s="116" t="s">
        <v>25</v>
      </c>
      <c r="C26" s="109" t="e">
        <f>SUM(#REF!)</f>
        <v>#REF!</v>
      </c>
      <c r="D26" s="115"/>
      <c r="E26" s="63"/>
      <c r="F26" s="48"/>
      <c r="G26" s="69"/>
      <c r="H26" s="87"/>
    </row>
    <row r="27" spans="1:11" x14ac:dyDescent="0.25">
      <c r="B27" s="20" t="s">
        <v>12</v>
      </c>
      <c r="C27" s="39">
        <f>SUM(C18:C25)</f>
        <v>100000</v>
      </c>
      <c r="D27" s="56"/>
      <c r="E27" s="44"/>
      <c r="F27" s="54">
        <f>SUM(F18:F25)</f>
        <v>125000</v>
      </c>
      <c r="G27" s="71">
        <f>SUM(G18:G25)</f>
        <v>100000</v>
      </c>
      <c r="H27" s="80">
        <f>SUM(H18:H25)</f>
        <v>125000</v>
      </c>
    </row>
    <row r="28" spans="1:11" hidden="1" x14ac:dyDescent="0.25">
      <c r="B28" s="116" t="s">
        <v>25</v>
      </c>
      <c r="C28" s="109" t="e">
        <f>SUM(#REF!)</f>
        <v>#REF!</v>
      </c>
      <c r="D28" s="56"/>
      <c r="E28" s="44"/>
      <c r="F28" s="54"/>
      <c r="G28" s="71"/>
      <c r="H28" s="80"/>
    </row>
    <row r="29" spans="1:11" x14ac:dyDescent="0.25">
      <c r="B29" s="21" t="s">
        <v>10</v>
      </c>
      <c r="C29" s="132">
        <f>SUM(C8-C27)/C8</f>
        <v>0.34980494148244473</v>
      </c>
      <c r="D29" s="41"/>
      <c r="E29" s="45"/>
      <c r="F29" s="134">
        <f>SUM(F8-F27)/F8</f>
        <v>0.34980494148244473</v>
      </c>
      <c r="G29" s="135">
        <f>SUM(G8-G27)/G8</f>
        <v>0.34980494148244473</v>
      </c>
      <c r="H29" s="136">
        <f>SUM(H8-H27)/H8</f>
        <v>0.34980494148244473</v>
      </c>
    </row>
    <row r="30" spans="1:11" s="2" customFormat="1" x14ac:dyDescent="0.25">
      <c r="A30" s="24"/>
      <c r="B30" s="22"/>
      <c r="C30" s="17"/>
      <c r="D30" s="17"/>
      <c r="E30" s="17"/>
      <c r="F30" s="53"/>
      <c r="G30" s="73"/>
      <c r="H30" s="82"/>
      <c r="I30" s="6"/>
      <c r="J30" s="6"/>
      <c r="K30" s="6"/>
    </row>
    <row r="31" spans="1:11" x14ac:dyDescent="0.25">
      <c r="B31" s="32" t="s">
        <v>5</v>
      </c>
      <c r="C31" s="35">
        <f>C27</f>
        <v>100000</v>
      </c>
      <c r="D31" s="43"/>
      <c r="E31" s="44"/>
      <c r="F31" s="35">
        <f t="shared" ref="F31:H31" si="3">F27</f>
        <v>125000</v>
      </c>
      <c r="G31" s="35">
        <f t="shared" si="3"/>
        <v>100000</v>
      </c>
      <c r="H31" s="35">
        <f t="shared" si="3"/>
        <v>125000</v>
      </c>
    </row>
    <row r="32" spans="1:11" hidden="1" x14ac:dyDescent="0.25">
      <c r="B32" s="116" t="s">
        <v>27</v>
      </c>
      <c r="C32" s="109" t="e">
        <f>SUM(#REF!)</f>
        <v>#REF!</v>
      </c>
      <c r="D32" s="43"/>
      <c r="E32" s="44"/>
      <c r="F32" s="51"/>
      <c r="G32" s="74"/>
      <c r="H32" s="83"/>
    </row>
    <row r="33" spans="1:11" x14ac:dyDescent="0.25">
      <c r="B33" s="21" t="s">
        <v>8</v>
      </c>
      <c r="C33" s="133">
        <f>SUM((C11-C31)/C11)</f>
        <v>0.34980494148244473</v>
      </c>
      <c r="D33" s="42"/>
      <c r="E33" s="45"/>
      <c r="F33" s="134">
        <f>SUM((F11-F31)/F11)</f>
        <v>0.34980494148244473</v>
      </c>
      <c r="G33" s="135">
        <f>SUM((G11-G31)/G11)</f>
        <v>0.34980494148244473</v>
      </c>
      <c r="H33" s="136">
        <f>SUM((H11-H31)/H11)</f>
        <v>0.34980494148244473</v>
      </c>
    </row>
    <row r="34" spans="1:11" x14ac:dyDescent="0.25">
      <c r="B34" s="31" t="s">
        <v>20</v>
      </c>
      <c r="C34" s="33">
        <f>SUM(C11-C31)</f>
        <v>53800</v>
      </c>
      <c r="D34" s="38"/>
      <c r="E34" s="38"/>
      <c r="F34" s="52">
        <f>SUM(F11-F31)</f>
        <v>67250</v>
      </c>
      <c r="G34" s="75">
        <f>SUM(G11-G31)</f>
        <v>53800</v>
      </c>
      <c r="H34" s="84">
        <f>SUM(H11-H31)</f>
        <v>67250</v>
      </c>
    </row>
    <row r="35" spans="1:11" hidden="1" x14ac:dyDescent="0.25">
      <c r="B35" s="116" t="s">
        <v>26</v>
      </c>
      <c r="C35" s="109" t="e">
        <f>SUM(#REF!)</f>
        <v>#REF!</v>
      </c>
      <c r="D35" s="38"/>
      <c r="E35" s="38"/>
      <c r="F35" s="117"/>
      <c r="G35" s="117"/>
      <c r="H35" s="118"/>
    </row>
    <row r="36" spans="1:11" s="2" customFormat="1" x14ac:dyDescent="0.25">
      <c r="A36" s="24"/>
      <c r="B36" s="28"/>
      <c r="C36" s="27"/>
      <c r="D36" s="5"/>
      <c r="E36" s="5"/>
      <c r="F36" s="47"/>
      <c r="G36" s="72"/>
      <c r="H36" s="81"/>
      <c r="I36" s="6"/>
      <c r="J36" s="6"/>
      <c r="K36" s="6"/>
    </row>
    <row r="37" spans="1:11" x14ac:dyDescent="0.25">
      <c r="B37" s="119" t="s">
        <v>1</v>
      </c>
      <c r="C37" s="7"/>
      <c r="D37" s="90" t="s">
        <v>23</v>
      </c>
      <c r="F37" s="46"/>
      <c r="G37" s="68"/>
      <c r="H37" s="78"/>
    </row>
    <row r="38" spans="1:11" x14ac:dyDescent="0.25">
      <c r="A38" s="23">
        <v>6110</v>
      </c>
      <c r="B38" s="8" t="s">
        <v>31</v>
      </c>
      <c r="C38" s="36">
        <v>10000</v>
      </c>
      <c r="D38" s="61">
        <v>0.25</v>
      </c>
      <c r="E38" s="62"/>
      <c r="F38" s="48">
        <f t="shared" ref="F38:F44" si="4">SUM(C38+(C38*D38))</f>
        <v>12500</v>
      </c>
      <c r="G38" s="69">
        <f t="shared" ref="G38:G44" si="5">C38</f>
        <v>10000</v>
      </c>
      <c r="H38" s="87">
        <f t="shared" si="2"/>
        <v>12500</v>
      </c>
    </row>
    <row r="39" spans="1:11" hidden="1" x14ac:dyDescent="0.25">
      <c r="B39" s="116"/>
      <c r="C39" s="36"/>
      <c r="D39" s="61"/>
      <c r="E39" s="62"/>
      <c r="F39" s="48"/>
      <c r="G39" s="69"/>
      <c r="H39" s="87"/>
    </row>
    <row r="40" spans="1:11" x14ac:dyDescent="0.25">
      <c r="A40" s="23">
        <v>6120</v>
      </c>
      <c r="B40" s="8" t="s">
        <v>32</v>
      </c>
      <c r="C40" s="36">
        <v>7500</v>
      </c>
      <c r="D40" s="61">
        <v>0</v>
      </c>
      <c r="E40" s="62"/>
      <c r="F40" s="48">
        <f t="shared" si="4"/>
        <v>7500</v>
      </c>
      <c r="G40" s="69">
        <f t="shared" si="5"/>
        <v>7500</v>
      </c>
      <c r="H40" s="87">
        <f t="shared" si="2"/>
        <v>7500</v>
      </c>
    </row>
    <row r="41" spans="1:11" hidden="1" x14ac:dyDescent="0.25">
      <c r="B41" s="116"/>
      <c r="C41" s="36"/>
      <c r="D41" s="61"/>
      <c r="E41" s="62"/>
      <c r="F41" s="48"/>
      <c r="G41" s="69"/>
      <c r="H41" s="87"/>
    </row>
    <row r="42" spans="1:11" x14ac:dyDescent="0.25">
      <c r="A42" s="23">
        <v>6130</v>
      </c>
      <c r="B42" s="8" t="s">
        <v>37</v>
      </c>
      <c r="C42" s="36">
        <v>12500</v>
      </c>
      <c r="D42" s="61">
        <v>0</v>
      </c>
      <c r="E42" s="62"/>
      <c r="F42" s="48">
        <f t="shared" si="4"/>
        <v>12500</v>
      </c>
      <c r="G42" s="69">
        <f t="shared" si="5"/>
        <v>12500</v>
      </c>
      <c r="H42" s="87">
        <f t="shared" si="2"/>
        <v>12500</v>
      </c>
    </row>
    <row r="43" spans="1:11" hidden="1" x14ac:dyDescent="0.25">
      <c r="B43" s="116"/>
      <c r="C43" s="36"/>
      <c r="D43" s="61"/>
      <c r="E43" s="62"/>
      <c r="F43" s="48"/>
      <c r="G43" s="69"/>
      <c r="H43" s="87"/>
    </row>
    <row r="44" spans="1:11" x14ac:dyDescent="0.25">
      <c r="A44" s="23">
        <v>6140</v>
      </c>
      <c r="B44" s="8" t="s">
        <v>33</v>
      </c>
      <c r="C44" s="36">
        <v>5000</v>
      </c>
      <c r="D44" s="61">
        <v>0</v>
      </c>
      <c r="E44" s="62"/>
      <c r="F44" s="48">
        <f t="shared" si="4"/>
        <v>5000</v>
      </c>
      <c r="G44" s="69">
        <f t="shared" si="5"/>
        <v>5000</v>
      </c>
      <c r="H44" s="87">
        <f t="shared" si="2"/>
        <v>5000</v>
      </c>
    </row>
    <row r="45" spans="1:11" hidden="1" x14ac:dyDescent="0.25">
      <c r="B45" s="116"/>
      <c r="C45" s="36"/>
      <c r="D45" s="61"/>
      <c r="E45" s="62"/>
      <c r="F45" s="48"/>
      <c r="G45" s="69"/>
      <c r="H45" s="87"/>
    </row>
    <row r="46" spans="1:11" hidden="1" x14ac:dyDescent="0.25">
      <c r="B46" s="116" t="s">
        <v>28</v>
      </c>
      <c r="C46" s="36"/>
      <c r="D46" s="61"/>
      <c r="E46" s="63"/>
      <c r="F46" s="48"/>
      <c r="G46" s="69"/>
      <c r="H46" s="87"/>
    </row>
    <row r="47" spans="1:11" x14ac:dyDescent="0.25">
      <c r="B47" s="123" t="s">
        <v>4</v>
      </c>
      <c r="C47" s="120">
        <f>SUM(C38:C46)</f>
        <v>35000</v>
      </c>
      <c r="D47" s="58"/>
      <c r="E47" s="44"/>
      <c r="F47" s="49">
        <f>SUM(F38:F46)</f>
        <v>37500</v>
      </c>
      <c r="G47" s="76">
        <f>SUM(G38:G46)</f>
        <v>35000</v>
      </c>
      <c r="H47" s="85">
        <f>SUM(H38:H46)</f>
        <v>37500</v>
      </c>
    </row>
    <row r="48" spans="1:11" hidden="1" x14ac:dyDescent="0.25">
      <c r="B48" s="116" t="s">
        <v>28</v>
      </c>
      <c r="C48" s="120"/>
      <c r="D48" s="58"/>
      <c r="E48" s="44"/>
      <c r="F48" s="49"/>
      <c r="G48" s="76"/>
      <c r="H48" s="85"/>
    </row>
    <row r="49" spans="1:8" x14ac:dyDescent="0.25">
      <c r="B49" s="26" t="s">
        <v>7</v>
      </c>
      <c r="C49" s="34">
        <f>SUM(C34-C47)</f>
        <v>18800</v>
      </c>
      <c r="D49" s="43"/>
      <c r="E49" s="44"/>
      <c r="F49" s="50">
        <f>SUM(F34-F47)</f>
        <v>29750</v>
      </c>
      <c r="G49" s="77">
        <f>SUM(G34-G47)</f>
        <v>18800</v>
      </c>
      <c r="H49" s="86">
        <f>SUM(H34-H47)</f>
        <v>29750</v>
      </c>
    </row>
    <row r="50" spans="1:8" hidden="1" x14ac:dyDescent="0.25">
      <c r="B50" s="122" t="s">
        <v>29</v>
      </c>
      <c r="C50" s="34"/>
      <c r="D50" s="43"/>
      <c r="E50" s="44"/>
      <c r="F50" s="50"/>
      <c r="G50" s="77"/>
      <c r="H50" s="121"/>
    </row>
    <row r="51" spans="1:8" ht="15.75" thickBot="1" x14ac:dyDescent="0.3">
      <c r="B51" s="9" t="s">
        <v>9</v>
      </c>
      <c r="C51" s="133">
        <f>SUM(C49/C11)</f>
        <v>0.1222366710013004</v>
      </c>
      <c r="D51" s="42"/>
      <c r="E51" s="45"/>
      <c r="F51" s="134">
        <f>SUM(F49/F11)</f>
        <v>0.15474642392717816</v>
      </c>
      <c r="G51" s="135">
        <f>SUM(G49/G11)</f>
        <v>0.1222366710013004</v>
      </c>
      <c r="H51" s="137">
        <f>SUM(H49/H11)</f>
        <v>0.15474642392717816</v>
      </c>
    </row>
    <row r="52" spans="1:8" x14ac:dyDescent="0.25">
      <c r="A52" s="3"/>
      <c r="B52" s="66" t="s">
        <v>21</v>
      </c>
      <c r="C52" s="67">
        <f>SUM(C47/C33)</f>
        <v>100055.76208178439</v>
      </c>
      <c r="D52" s="40"/>
      <c r="E52" s="40"/>
      <c r="F52" s="67">
        <f>SUM(F47/F33)</f>
        <v>107202.60223048327</v>
      </c>
      <c r="G52" s="67">
        <f>SUM(G47/G33)</f>
        <v>100055.76208178439</v>
      </c>
      <c r="H52" s="67">
        <f>SUM(H47/H33)</f>
        <v>107202.60223048327</v>
      </c>
    </row>
    <row r="53" spans="1:8" x14ac:dyDescent="0.25">
      <c r="A53" s="3"/>
      <c r="B53" s="6"/>
      <c r="C53" s="5"/>
      <c r="D53" s="64"/>
    </row>
    <row r="54" spans="1:8" x14ac:dyDescent="0.25">
      <c r="A54" s="3"/>
      <c r="B54" s="6"/>
      <c r="C54" s="5"/>
      <c r="D54" s="64"/>
    </row>
    <row r="55" spans="1:8" x14ac:dyDescent="0.25">
      <c r="A55" s="3"/>
      <c r="B55" s="6"/>
      <c r="C55" s="5"/>
      <c r="D55" s="64"/>
    </row>
    <row r="56" spans="1:8" x14ac:dyDescent="0.25">
      <c r="A56" s="3"/>
      <c r="B56" s="6"/>
      <c r="C56" s="5"/>
      <c r="D56" s="64"/>
    </row>
    <row r="57" spans="1:8" x14ac:dyDescent="0.25">
      <c r="A57" s="3"/>
      <c r="B57" s="6"/>
      <c r="C57" s="5"/>
      <c r="D57" s="64"/>
    </row>
    <row r="58" spans="1:8" x14ac:dyDescent="0.25">
      <c r="A58" s="3"/>
      <c r="B58" s="6"/>
      <c r="C58" s="5"/>
      <c r="D58" s="64"/>
    </row>
    <row r="59" spans="1:8" x14ac:dyDescent="0.25">
      <c r="A59" s="3"/>
      <c r="B59" s="6"/>
      <c r="C59" s="5"/>
      <c r="D59" s="64"/>
    </row>
    <row r="60" spans="1:8" x14ac:dyDescent="0.25">
      <c r="A60" s="3"/>
      <c r="B60" s="6"/>
      <c r="C60" s="5"/>
      <c r="D60" s="64"/>
    </row>
    <row r="61" spans="1:8" x14ac:dyDescent="0.25">
      <c r="A61" s="3"/>
      <c r="B61" s="6"/>
      <c r="C61" s="5"/>
      <c r="D61" s="64"/>
    </row>
    <row r="62" spans="1:8" x14ac:dyDescent="0.25">
      <c r="A62" s="3"/>
      <c r="B62" s="6"/>
      <c r="C62" s="5"/>
      <c r="D62" s="64"/>
    </row>
    <row r="63" spans="1:8" x14ac:dyDescent="0.25">
      <c r="A63" s="3"/>
      <c r="B63" s="6"/>
      <c r="C63" s="5"/>
      <c r="D63" s="64"/>
    </row>
    <row r="64" spans="1:8" x14ac:dyDescent="0.25">
      <c r="A64" s="3"/>
      <c r="B64" s="6"/>
      <c r="C64" s="5"/>
      <c r="D64" s="64"/>
    </row>
    <row r="65" spans="1:4" x14ac:dyDescent="0.25">
      <c r="A65" s="3"/>
      <c r="B65" s="6"/>
      <c r="C65" s="5"/>
      <c r="D65" s="64"/>
    </row>
    <row r="66" spans="1:4" x14ac:dyDescent="0.25">
      <c r="A66" s="3"/>
      <c r="B66" s="6"/>
      <c r="C66" s="5"/>
      <c r="D66" s="64"/>
    </row>
    <row r="67" spans="1:4" x14ac:dyDescent="0.25">
      <c r="A67" s="3"/>
      <c r="B67" s="6"/>
      <c r="C67" s="5"/>
      <c r="D67" s="64"/>
    </row>
    <row r="68" spans="1:4" x14ac:dyDescent="0.25">
      <c r="A68" s="3"/>
      <c r="B68" s="6"/>
      <c r="C68" s="5"/>
      <c r="D68" s="64"/>
    </row>
    <row r="69" spans="1:4" x14ac:dyDescent="0.25">
      <c r="A69" s="3"/>
      <c r="B69" s="6"/>
      <c r="C69" s="5"/>
      <c r="D69" s="64"/>
    </row>
    <row r="70" spans="1:4" x14ac:dyDescent="0.25">
      <c r="A70" s="3"/>
      <c r="B70" s="6"/>
      <c r="C70" s="5"/>
      <c r="D70" s="64"/>
    </row>
    <row r="71" spans="1:4" x14ac:dyDescent="0.25">
      <c r="A71" s="3"/>
      <c r="B71" s="6"/>
      <c r="C71" s="5"/>
      <c r="D71" s="64"/>
    </row>
    <row r="72" spans="1:4" x14ac:dyDescent="0.25">
      <c r="A72" s="3"/>
      <c r="B72" s="6"/>
      <c r="C72" s="5"/>
      <c r="D72" s="64"/>
    </row>
    <row r="73" spans="1:4" x14ac:dyDescent="0.25">
      <c r="A73" s="3"/>
      <c r="B73" s="6"/>
      <c r="C73" s="5"/>
      <c r="D73" s="64"/>
    </row>
    <row r="74" spans="1:4" x14ac:dyDescent="0.25">
      <c r="A74" s="3"/>
      <c r="B74" s="6"/>
      <c r="C74" s="5"/>
      <c r="D74" s="64"/>
    </row>
    <row r="75" spans="1:4" x14ac:dyDescent="0.25">
      <c r="A75" s="3"/>
      <c r="B75" s="6"/>
      <c r="C75" s="5"/>
      <c r="D75" s="64"/>
    </row>
    <row r="76" spans="1:4" x14ac:dyDescent="0.25">
      <c r="A76" s="3"/>
      <c r="B76" s="6"/>
      <c r="C76" s="5"/>
      <c r="D76" s="64"/>
    </row>
    <row r="77" spans="1:4" x14ac:dyDescent="0.25">
      <c r="A77" s="3"/>
      <c r="B77" s="6"/>
      <c r="C77" s="5"/>
      <c r="D77" s="64"/>
    </row>
    <row r="78" spans="1:4" x14ac:dyDescent="0.25">
      <c r="A78" s="3"/>
      <c r="B78" s="6"/>
      <c r="C78" s="5"/>
      <c r="D78" s="64"/>
    </row>
    <row r="79" spans="1:4" x14ac:dyDescent="0.25">
      <c r="A79" s="3"/>
      <c r="B79" s="6"/>
      <c r="C79" s="5"/>
      <c r="D79" s="64"/>
    </row>
    <row r="80" spans="1:4" x14ac:dyDescent="0.25">
      <c r="A80" s="3"/>
      <c r="B80" s="6"/>
      <c r="C80" s="5"/>
      <c r="D80" s="64"/>
    </row>
    <row r="81" spans="1:4" x14ac:dyDescent="0.25">
      <c r="A81" s="3"/>
      <c r="B81" s="6"/>
      <c r="C81" s="5"/>
      <c r="D81" s="64"/>
    </row>
    <row r="82" spans="1:4" x14ac:dyDescent="0.25">
      <c r="A82" s="3"/>
      <c r="B82" s="6"/>
      <c r="C82" s="5"/>
      <c r="D82" s="64"/>
    </row>
    <row r="83" spans="1:4" x14ac:dyDescent="0.25">
      <c r="A83" s="3"/>
      <c r="B83" s="6"/>
      <c r="C83" s="5"/>
      <c r="D83" s="64"/>
    </row>
    <row r="84" spans="1:4" x14ac:dyDescent="0.25">
      <c r="A84" s="3"/>
      <c r="B84" s="6"/>
      <c r="C84" s="5"/>
      <c r="D84" s="64"/>
    </row>
    <row r="85" spans="1:4" x14ac:dyDescent="0.25">
      <c r="A85" s="3"/>
      <c r="B85" s="6"/>
      <c r="C85" s="5"/>
      <c r="D85" s="64"/>
    </row>
    <row r="86" spans="1:4" x14ac:dyDescent="0.25">
      <c r="A86" s="3"/>
      <c r="B86" s="6"/>
      <c r="C86" s="5"/>
      <c r="D86" s="64"/>
    </row>
    <row r="87" spans="1:4" x14ac:dyDescent="0.25">
      <c r="A87" s="3"/>
      <c r="B87" s="6"/>
      <c r="C87" s="5"/>
      <c r="D87" s="64"/>
    </row>
    <row r="88" spans="1:4" x14ac:dyDescent="0.25">
      <c r="A88" s="3"/>
      <c r="B88" s="6"/>
      <c r="C88" s="5"/>
      <c r="D88" s="64"/>
    </row>
    <row r="89" spans="1:4" x14ac:dyDescent="0.25">
      <c r="A89" s="3"/>
      <c r="B89" s="6"/>
      <c r="C89" s="5"/>
      <c r="D89" s="64"/>
    </row>
    <row r="90" spans="1:4" x14ac:dyDescent="0.25">
      <c r="A90" s="3"/>
      <c r="B90" s="6"/>
      <c r="C90" s="5"/>
      <c r="D90" s="64"/>
    </row>
    <row r="91" spans="1:4" x14ac:dyDescent="0.25">
      <c r="A91" s="3"/>
      <c r="B91" s="6"/>
      <c r="C91" s="5"/>
      <c r="D91" s="64"/>
    </row>
    <row r="92" spans="1:4" x14ac:dyDescent="0.25">
      <c r="A92" s="3"/>
      <c r="B92" s="6"/>
      <c r="C92" s="5"/>
      <c r="D92" s="64"/>
    </row>
    <row r="93" spans="1:4" x14ac:dyDescent="0.25">
      <c r="A93" s="3"/>
      <c r="B93" s="6"/>
      <c r="C93" s="5"/>
      <c r="D93" s="64"/>
    </row>
    <row r="94" spans="1:4" x14ac:dyDescent="0.25">
      <c r="A94" s="3"/>
      <c r="B94" s="6"/>
      <c r="C94" s="5"/>
      <c r="D94" s="64"/>
    </row>
    <row r="95" spans="1:4" x14ac:dyDescent="0.25">
      <c r="A95" s="3"/>
      <c r="B95" s="6"/>
      <c r="C95" s="5"/>
      <c r="D95" s="64"/>
    </row>
    <row r="96" spans="1:4" x14ac:dyDescent="0.25">
      <c r="A96" s="3"/>
      <c r="B96" s="6"/>
      <c r="C96" s="5"/>
      <c r="D96" s="64"/>
    </row>
    <row r="97" spans="1:4" x14ac:dyDescent="0.25">
      <c r="A97" s="3"/>
      <c r="B97" s="6"/>
      <c r="C97" s="5"/>
      <c r="D97" s="64"/>
    </row>
    <row r="98" spans="1:4" x14ac:dyDescent="0.25">
      <c r="A98" s="3"/>
      <c r="B98" s="6"/>
      <c r="C98" s="5"/>
      <c r="D98" s="64"/>
    </row>
    <row r="99" spans="1:4" x14ac:dyDescent="0.25">
      <c r="A99" s="3"/>
      <c r="B99" s="6"/>
      <c r="C99" s="5"/>
      <c r="D99" s="64"/>
    </row>
    <row r="100" spans="1:4" x14ac:dyDescent="0.25">
      <c r="A100" s="3"/>
      <c r="B100" s="6"/>
      <c r="C100" s="5"/>
      <c r="D100" s="64"/>
    </row>
    <row r="101" spans="1:4" x14ac:dyDescent="0.25">
      <c r="A101" s="3"/>
      <c r="B101" s="6"/>
      <c r="C101" s="5"/>
      <c r="D101" s="64"/>
    </row>
    <row r="102" spans="1:4" x14ac:dyDescent="0.25">
      <c r="A102" s="3"/>
      <c r="B102" s="6"/>
      <c r="C102" s="5"/>
      <c r="D102" s="64"/>
    </row>
    <row r="103" spans="1:4" x14ac:dyDescent="0.25">
      <c r="A103" s="3"/>
      <c r="B103" s="6"/>
      <c r="C103" s="5"/>
      <c r="D103" s="64"/>
    </row>
    <row r="104" spans="1:4" x14ac:dyDescent="0.25">
      <c r="A104" s="3"/>
      <c r="B104" s="6"/>
      <c r="C104" s="5"/>
      <c r="D104" s="64"/>
    </row>
    <row r="105" spans="1:4" x14ac:dyDescent="0.25">
      <c r="A105" s="3"/>
      <c r="B105" s="6"/>
      <c r="C105" s="5"/>
      <c r="D105" s="64"/>
    </row>
    <row r="106" spans="1:4" x14ac:dyDescent="0.25">
      <c r="A106" s="3"/>
      <c r="B106" s="6"/>
      <c r="C106" s="5"/>
      <c r="D106" s="64"/>
    </row>
    <row r="107" spans="1:4" x14ac:dyDescent="0.25">
      <c r="A107" s="3"/>
      <c r="B107" s="6"/>
      <c r="C107" s="5"/>
      <c r="D107" s="64"/>
    </row>
    <row r="108" spans="1:4" x14ac:dyDescent="0.25">
      <c r="A108" s="3"/>
      <c r="B108" s="6"/>
      <c r="C108" s="5"/>
      <c r="D108" s="64"/>
    </row>
    <row r="109" spans="1:4" x14ac:dyDescent="0.25">
      <c r="A109" s="3"/>
      <c r="B109" s="6"/>
      <c r="C109" s="5"/>
      <c r="D109" s="64"/>
    </row>
    <row r="110" spans="1:4" x14ac:dyDescent="0.25">
      <c r="A110" s="3"/>
      <c r="B110" s="6"/>
      <c r="C110" s="5"/>
      <c r="D110" s="64"/>
    </row>
    <row r="111" spans="1:4" x14ac:dyDescent="0.25">
      <c r="A111" s="3"/>
      <c r="B111" s="6"/>
      <c r="C111" s="5"/>
      <c r="D111" s="64"/>
    </row>
    <row r="112" spans="1:4" x14ac:dyDescent="0.25">
      <c r="A112" s="3"/>
      <c r="B112" s="6"/>
      <c r="C112" s="5"/>
      <c r="D112" s="64"/>
    </row>
    <row r="113" spans="1:4" x14ac:dyDescent="0.25">
      <c r="A113" s="3"/>
      <c r="B113" s="6"/>
      <c r="C113" s="5"/>
      <c r="D113" s="64"/>
    </row>
    <row r="114" spans="1:4" x14ac:dyDescent="0.25">
      <c r="A114" s="3"/>
      <c r="B114" s="6"/>
      <c r="C114" s="5"/>
      <c r="D114" s="64"/>
    </row>
    <row r="115" spans="1:4" x14ac:dyDescent="0.25">
      <c r="A115" s="3"/>
      <c r="B115" s="6"/>
      <c r="C115" s="5"/>
      <c r="D115" s="64"/>
    </row>
    <row r="116" spans="1:4" x14ac:dyDescent="0.25">
      <c r="A116" s="3"/>
      <c r="B116" s="6"/>
      <c r="C116" s="5"/>
      <c r="D116" s="64"/>
    </row>
    <row r="117" spans="1:4" x14ac:dyDescent="0.25">
      <c r="A117" s="3"/>
      <c r="B117" s="6"/>
      <c r="C117" s="5"/>
      <c r="D117" s="64"/>
    </row>
    <row r="118" spans="1:4" x14ac:dyDescent="0.25">
      <c r="A118" s="3"/>
      <c r="B118" s="6"/>
      <c r="C118" s="5"/>
      <c r="D118" s="64"/>
    </row>
    <row r="119" spans="1:4" x14ac:dyDescent="0.25">
      <c r="A119" s="3"/>
      <c r="B119" s="6"/>
      <c r="C119" s="5"/>
      <c r="D119" s="64"/>
    </row>
    <row r="120" spans="1:4" x14ac:dyDescent="0.25">
      <c r="A120" s="3"/>
      <c r="B120" s="6"/>
      <c r="C120" s="5"/>
      <c r="D120" s="64"/>
    </row>
    <row r="121" spans="1:4" x14ac:dyDescent="0.25">
      <c r="A121" s="3"/>
      <c r="B121" s="6"/>
      <c r="C121" s="5"/>
      <c r="D121" s="64"/>
    </row>
    <row r="122" spans="1:4" x14ac:dyDescent="0.25">
      <c r="A122" s="3"/>
      <c r="B122" s="6"/>
      <c r="C122" s="5"/>
      <c r="D122" s="64"/>
    </row>
    <row r="123" spans="1:4" x14ac:dyDescent="0.25">
      <c r="A123" s="3"/>
      <c r="B123" s="6"/>
      <c r="C123" s="5"/>
      <c r="D123" s="64"/>
    </row>
    <row r="124" spans="1:4" x14ac:dyDescent="0.25">
      <c r="A124" s="3"/>
      <c r="B124" s="6"/>
      <c r="C124" s="5"/>
      <c r="D124" s="64"/>
    </row>
    <row r="125" spans="1:4" x14ac:dyDescent="0.25">
      <c r="A125" s="3"/>
      <c r="B125" s="6"/>
      <c r="C125" s="5"/>
      <c r="D125" s="64"/>
    </row>
    <row r="126" spans="1:4" x14ac:dyDescent="0.25">
      <c r="A126" s="3"/>
      <c r="B126" s="6"/>
      <c r="C126" s="5"/>
      <c r="D126" s="64"/>
    </row>
    <row r="127" spans="1:4" x14ac:dyDescent="0.25">
      <c r="A127" s="3"/>
      <c r="B127" s="6"/>
      <c r="C127" s="5"/>
      <c r="D127" s="64"/>
    </row>
    <row r="128" spans="1:4" x14ac:dyDescent="0.25">
      <c r="A128" s="3"/>
      <c r="B128" s="6"/>
      <c r="C128" s="5"/>
      <c r="D128" s="64"/>
    </row>
    <row r="129" spans="1:4" x14ac:dyDescent="0.25">
      <c r="A129" s="3"/>
      <c r="B129" s="6"/>
      <c r="C129" s="5"/>
      <c r="D129" s="64"/>
    </row>
    <row r="130" spans="1:4" x14ac:dyDescent="0.25">
      <c r="A130" s="3"/>
      <c r="B130" s="6"/>
      <c r="C130" s="5"/>
      <c r="D130" s="64"/>
    </row>
    <row r="131" spans="1:4" x14ac:dyDescent="0.25">
      <c r="A131" s="3"/>
      <c r="B131" s="6"/>
      <c r="C131" s="5"/>
      <c r="D131" s="64"/>
    </row>
    <row r="132" spans="1:4" x14ac:dyDescent="0.25">
      <c r="A132" s="3"/>
      <c r="B132" s="6"/>
      <c r="C132" s="5"/>
      <c r="D132" s="64"/>
    </row>
    <row r="133" spans="1:4" x14ac:dyDescent="0.25">
      <c r="A133" s="3"/>
      <c r="B133" s="6"/>
      <c r="C133" s="5"/>
      <c r="D133" s="64"/>
    </row>
    <row r="134" spans="1:4" x14ac:dyDescent="0.25">
      <c r="A134" s="3"/>
      <c r="B134" s="6"/>
      <c r="C134" s="5"/>
      <c r="D134" s="64"/>
    </row>
    <row r="135" spans="1:4" x14ac:dyDescent="0.25">
      <c r="A135" s="3"/>
      <c r="B135" s="6"/>
      <c r="C135" s="5"/>
      <c r="D135" s="64"/>
    </row>
    <row r="136" spans="1:4" x14ac:dyDescent="0.25">
      <c r="A136" s="3"/>
      <c r="B136" s="6"/>
      <c r="C136" s="5"/>
      <c r="D136" s="64"/>
    </row>
    <row r="137" spans="1:4" x14ac:dyDescent="0.25">
      <c r="A137" s="3"/>
      <c r="B137" s="6"/>
      <c r="C137" s="5"/>
      <c r="D137" s="64"/>
    </row>
    <row r="138" spans="1:4" x14ac:dyDescent="0.25">
      <c r="A138" s="3"/>
      <c r="B138" s="6"/>
      <c r="C138" s="5"/>
      <c r="D138" s="64"/>
    </row>
    <row r="139" spans="1:4" x14ac:dyDescent="0.25">
      <c r="A139" s="3"/>
      <c r="B139" s="6"/>
      <c r="C139" s="5"/>
      <c r="D139" s="64"/>
    </row>
    <row r="140" spans="1:4" x14ac:dyDescent="0.25">
      <c r="A140" s="3"/>
      <c r="B140" s="6"/>
      <c r="C140" s="5"/>
      <c r="D140" s="64"/>
    </row>
    <row r="141" spans="1:4" x14ac:dyDescent="0.25">
      <c r="A141" s="3"/>
      <c r="B141" s="6"/>
      <c r="C141" s="5"/>
      <c r="D141" s="64"/>
    </row>
    <row r="142" spans="1:4" x14ac:dyDescent="0.25">
      <c r="A142" s="3"/>
      <c r="B142" s="6"/>
      <c r="C142" s="5"/>
      <c r="D142" s="64"/>
    </row>
    <row r="143" spans="1:4" x14ac:dyDescent="0.25">
      <c r="A143" s="3"/>
      <c r="B143" s="6"/>
      <c r="C143" s="5"/>
      <c r="D143" s="64"/>
    </row>
    <row r="144" spans="1:4" x14ac:dyDescent="0.25">
      <c r="A144" s="3"/>
      <c r="B144" s="6"/>
      <c r="C144" s="5"/>
      <c r="D144" s="64"/>
    </row>
    <row r="145" spans="1:4" x14ac:dyDescent="0.25">
      <c r="A145" s="3"/>
      <c r="B145" s="6"/>
      <c r="C145" s="5"/>
      <c r="D145" s="64"/>
    </row>
    <row r="146" spans="1:4" x14ac:dyDescent="0.25">
      <c r="A146" s="3"/>
      <c r="B146" s="6"/>
      <c r="C146" s="5"/>
      <c r="D146" s="64"/>
    </row>
    <row r="147" spans="1:4" x14ac:dyDescent="0.25">
      <c r="A147" s="3"/>
      <c r="B147" s="6"/>
      <c r="C147" s="5"/>
      <c r="D147" s="64"/>
    </row>
    <row r="148" spans="1:4" x14ac:dyDescent="0.25">
      <c r="A148" s="3"/>
      <c r="B148" s="6"/>
      <c r="C148" s="5"/>
      <c r="D148" s="64"/>
    </row>
    <row r="149" spans="1:4" x14ac:dyDescent="0.25">
      <c r="A149" s="3"/>
      <c r="B149" s="6"/>
      <c r="C149" s="5"/>
      <c r="D149" s="64"/>
    </row>
    <row r="150" spans="1:4" x14ac:dyDescent="0.25">
      <c r="A150" s="3"/>
      <c r="B150" s="6"/>
      <c r="C150" s="5"/>
      <c r="D150" s="64"/>
    </row>
    <row r="151" spans="1:4" x14ac:dyDescent="0.25">
      <c r="A151" s="3"/>
      <c r="B151" s="6"/>
      <c r="C151" s="5"/>
      <c r="D151" s="64"/>
    </row>
    <row r="152" spans="1:4" x14ac:dyDescent="0.25">
      <c r="A152" s="3"/>
      <c r="B152" s="6"/>
      <c r="C152" s="5"/>
      <c r="D152" s="64"/>
    </row>
    <row r="153" spans="1:4" x14ac:dyDescent="0.25">
      <c r="A153" s="3"/>
      <c r="B153" s="6"/>
      <c r="C153" s="5"/>
      <c r="D153" s="64"/>
    </row>
    <row r="154" spans="1:4" x14ac:dyDescent="0.25">
      <c r="A154" s="3"/>
      <c r="B154" s="6"/>
      <c r="C154" s="5"/>
      <c r="D154" s="64"/>
    </row>
    <row r="155" spans="1:4" x14ac:dyDescent="0.25">
      <c r="A155" s="3"/>
      <c r="B155" s="6"/>
      <c r="C155" s="5"/>
      <c r="D155" s="64"/>
    </row>
    <row r="156" spans="1:4" x14ac:dyDescent="0.25">
      <c r="A156" s="3"/>
      <c r="B156" s="6"/>
      <c r="C156" s="5"/>
      <c r="D156" s="64"/>
    </row>
    <row r="157" spans="1:4" x14ac:dyDescent="0.25">
      <c r="A157" s="3"/>
      <c r="B157" s="6"/>
      <c r="C157" s="5"/>
      <c r="D157" s="64"/>
    </row>
    <row r="158" spans="1:4" x14ac:dyDescent="0.25">
      <c r="A158" s="3"/>
      <c r="B158" s="6"/>
      <c r="C158" s="5"/>
      <c r="D158" s="64"/>
    </row>
    <row r="159" spans="1:4" x14ac:dyDescent="0.25">
      <c r="A159" s="3"/>
      <c r="B159" s="6"/>
      <c r="C159" s="5"/>
      <c r="D159" s="64"/>
    </row>
    <row r="160" spans="1:4" x14ac:dyDescent="0.25">
      <c r="A160" s="3"/>
      <c r="B160" s="6"/>
      <c r="C160" s="5"/>
      <c r="D160" s="64"/>
    </row>
    <row r="161" spans="1:4" x14ac:dyDescent="0.25">
      <c r="A161" s="3"/>
      <c r="B161" s="6"/>
      <c r="C161" s="5"/>
      <c r="D161" s="64"/>
    </row>
    <row r="162" spans="1:4" x14ac:dyDescent="0.25">
      <c r="A162" s="3"/>
      <c r="B162" s="6"/>
      <c r="C162" s="5"/>
      <c r="D162" s="64"/>
    </row>
    <row r="163" spans="1:4" x14ac:dyDescent="0.25">
      <c r="A163" s="3"/>
      <c r="B163" s="6"/>
      <c r="C163" s="5"/>
      <c r="D163" s="64"/>
    </row>
    <row r="164" spans="1:4" x14ac:dyDescent="0.25">
      <c r="A164" s="3"/>
      <c r="B164" s="6"/>
      <c r="C164" s="5"/>
      <c r="D164" s="64"/>
    </row>
    <row r="165" spans="1:4" x14ac:dyDescent="0.25">
      <c r="A165" s="3"/>
      <c r="B165" s="6"/>
      <c r="C165" s="5"/>
      <c r="D165" s="64"/>
    </row>
    <row r="166" spans="1:4" x14ac:dyDescent="0.25">
      <c r="A166" s="3"/>
      <c r="B166" s="6"/>
      <c r="C166" s="5"/>
      <c r="D166" s="64"/>
    </row>
    <row r="167" spans="1:4" x14ac:dyDescent="0.25">
      <c r="A167" s="3"/>
      <c r="B167" s="6"/>
      <c r="C167" s="5"/>
      <c r="D167" s="64"/>
    </row>
    <row r="168" spans="1:4" x14ac:dyDescent="0.25">
      <c r="A168" s="3"/>
      <c r="B168" s="6"/>
      <c r="C168" s="5"/>
      <c r="D168" s="64"/>
    </row>
    <row r="169" spans="1:4" x14ac:dyDescent="0.25">
      <c r="A169" s="3"/>
      <c r="B169" s="6"/>
      <c r="C169" s="5"/>
      <c r="D169" s="64"/>
    </row>
    <row r="170" spans="1:4" x14ac:dyDescent="0.25">
      <c r="A170" s="3"/>
      <c r="B170" s="6"/>
      <c r="C170" s="5"/>
      <c r="D170" s="64"/>
    </row>
    <row r="171" spans="1:4" x14ac:dyDescent="0.25">
      <c r="A171" s="3"/>
      <c r="B171" s="6"/>
      <c r="C171" s="5"/>
      <c r="D171" s="64"/>
    </row>
    <row r="172" spans="1:4" x14ac:dyDescent="0.25">
      <c r="A172" s="3"/>
      <c r="B172" s="6"/>
      <c r="C172" s="5"/>
      <c r="D172" s="64"/>
    </row>
    <row r="173" spans="1:4" x14ac:dyDescent="0.25">
      <c r="A173" s="3"/>
      <c r="B173" s="6"/>
      <c r="C173" s="5"/>
      <c r="D173" s="64"/>
    </row>
    <row r="174" spans="1:4" x14ac:dyDescent="0.25">
      <c r="A174" s="3"/>
      <c r="B174" s="6"/>
      <c r="C174" s="5"/>
      <c r="D174" s="64"/>
    </row>
    <row r="175" spans="1:4" x14ac:dyDescent="0.25">
      <c r="A175" s="3"/>
      <c r="B175" s="6"/>
      <c r="C175" s="5"/>
      <c r="D175" s="64"/>
    </row>
    <row r="176" spans="1:4" x14ac:dyDescent="0.25">
      <c r="A176" s="3"/>
      <c r="B176" s="6"/>
      <c r="C176" s="5"/>
      <c r="D176" s="64"/>
    </row>
    <row r="177" spans="1:4" x14ac:dyDescent="0.25">
      <c r="A177" s="3"/>
      <c r="B177" s="6"/>
      <c r="C177" s="5"/>
      <c r="D177" s="64"/>
    </row>
    <row r="178" spans="1:4" x14ac:dyDescent="0.25">
      <c r="A178" s="3"/>
      <c r="B178" s="6"/>
      <c r="C178" s="5"/>
      <c r="D178" s="64"/>
    </row>
    <row r="179" spans="1:4" x14ac:dyDescent="0.25">
      <c r="A179" s="3"/>
      <c r="B179" s="6"/>
      <c r="C179" s="5"/>
      <c r="D179" s="64"/>
    </row>
    <row r="180" spans="1:4" x14ac:dyDescent="0.25">
      <c r="A180" s="3"/>
      <c r="B180" s="6"/>
      <c r="C180" s="5"/>
      <c r="D180" s="64"/>
    </row>
    <row r="181" spans="1:4" x14ac:dyDescent="0.25">
      <c r="A181" s="3"/>
      <c r="B181" s="6"/>
      <c r="C181" s="5"/>
      <c r="D181" s="64"/>
    </row>
    <row r="182" spans="1:4" x14ac:dyDescent="0.25">
      <c r="A182" s="3"/>
      <c r="B182" s="6"/>
      <c r="C182" s="5"/>
      <c r="D182" s="64"/>
    </row>
    <row r="183" spans="1:4" x14ac:dyDescent="0.25">
      <c r="A183" s="3"/>
      <c r="B183" s="6"/>
      <c r="C183" s="5"/>
      <c r="D183" s="64"/>
    </row>
    <row r="184" spans="1:4" x14ac:dyDescent="0.25">
      <c r="A184" s="3"/>
      <c r="B184" s="6"/>
      <c r="C184" s="5"/>
      <c r="D184" s="64"/>
    </row>
    <row r="185" spans="1:4" x14ac:dyDescent="0.25">
      <c r="A185" s="3"/>
      <c r="B185" s="6"/>
      <c r="C185" s="5"/>
      <c r="D185" s="64"/>
    </row>
    <row r="186" spans="1:4" x14ac:dyDescent="0.25">
      <c r="A186" s="3"/>
      <c r="B186" s="6"/>
      <c r="C186" s="5"/>
      <c r="D186" s="64"/>
    </row>
    <row r="187" spans="1:4" x14ac:dyDescent="0.25">
      <c r="A187" s="3"/>
      <c r="B187" s="6"/>
      <c r="C187" s="5"/>
      <c r="D187" s="64"/>
    </row>
    <row r="188" spans="1:4" x14ac:dyDescent="0.25">
      <c r="A188" s="3"/>
      <c r="B188" s="6"/>
      <c r="C188" s="5"/>
      <c r="D188" s="64"/>
    </row>
    <row r="189" spans="1:4" x14ac:dyDescent="0.25">
      <c r="A189" s="3"/>
      <c r="B189" s="6"/>
      <c r="C189" s="5"/>
      <c r="D189" s="64"/>
    </row>
    <row r="190" spans="1:4" x14ac:dyDescent="0.25">
      <c r="A190" s="3"/>
      <c r="B190" s="6"/>
      <c r="C190" s="5"/>
      <c r="D190" s="64"/>
    </row>
    <row r="191" spans="1:4" x14ac:dyDescent="0.25">
      <c r="A191" s="3"/>
      <c r="B191" s="6"/>
      <c r="C191" s="5"/>
      <c r="D191" s="64"/>
    </row>
    <row r="192" spans="1:4" x14ac:dyDescent="0.25">
      <c r="A192" s="3"/>
      <c r="B192" s="6"/>
      <c r="C192" s="5"/>
      <c r="D192" s="64"/>
    </row>
    <row r="193" spans="1:4" x14ac:dyDescent="0.25">
      <c r="A193" s="3"/>
      <c r="B193" s="6"/>
      <c r="C193" s="5"/>
      <c r="D193" s="64"/>
    </row>
    <row r="194" spans="1:4" x14ac:dyDescent="0.25">
      <c r="A194" s="3"/>
      <c r="B194" s="6"/>
      <c r="C194" s="5"/>
      <c r="D194" s="64"/>
    </row>
    <row r="195" spans="1:4" x14ac:dyDescent="0.25">
      <c r="A195" s="3"/>
      <c r="B195" s="6"/>
      <c r="C195" s="5"/>
      <c r="D195" s="64"/>
    </row>
    <row r="196" spans="1:4" x14ac:dyDescent="0.25">
      <c r="A196" s="3"/>
      <c r="B196" s="6"/>
      <c r="C196" s="5"/>
      <c r="D196" s="64"/>
    </row>
    <row r="197" spans="1:4" x14ac:dyDescent="0.25">
      <c r="C197" s="15"/>
    </row>
  </sheetData>
  <sheetProtection algorithmName="SHA-512" hashValue="FY48ozwxe7ySRTxihvtAnfh2I7MTM0mKF4PZA2jHeWua4q9t+fYstNwPCmGGOqtMPMZRE+/PgIJLbvd+h1nK9g==" saltValue="uKzPoenYjGreTfElGiSnGA==" spinCount="100000" sheet="1" objects="1" scenarios="1"/>
  <pageMargins left="0.7" right="0.7" top="0.75" bottom="0.75" header="0.3" footer="0.3"/>
  <pageSetup paperSize="5" orientation="landscape" horizontalDpi="0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E49B1B6CD66F478903CE867A080686" ma:contentTypeVersion="16" ma:contentTypeDescription="Create a new document." ma:contentTypeScope="" ma:versionID="1af4834efbbd1b2729b54b8ff046068e">
  <xsd:schema xmlns:xsd="http://www.w3.org/2001/XMLSchema" xmlns:xs="http://www.w3.org/2001/XMLSchema" xmlns:p="http://schemas.microsoft.com/office/2006/metadata/properties" xmlns:ns2="8ba1e6a2-84cd-4a33-9b85-fe41ea876599" xmlns:ns3="2e35ebcd-4537-48ad-bfb6-49619c10d153" targetNamespace="http://schemas.microsoft.com/office/2006/metadata/properties" ma:root="true" ma:fieldsID="77fd38da7a09c4504ee9c97cdb2fbe31" ns2:_="" ns3:_="">
    <xsd:import namespace="8ba1e6a2-84cd-4a33-9b85-fe41ea876599"/>
    <xsd:import namespace="2e35ebcd-4537-48ad-bfb6-49619c10d1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1e6a2-84cd-4a33-9b85-fe41ea8765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72e2998-82a8-4d98-ae4b-1f38996a4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5ebcd-4537-48ad-bfb6-49619c10d15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ce04e80-5c3b-4c6e-8e59-298e2d49b0cc}" ma:internalName="TaxCatchAll" ma:showField="CatchAllData" ma:web="2e35ebcd-4537-48ad-bfb6-49619c10d1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35ebcd-4537-48ad-bfb6-49619c10d153"/>
    <lcf76f155ced4ddcb4097134ff3c332f xmlns="8ba1e6a2-84cd-4a33-9b85-fe41ea87659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C24E95-6179-49F2-9446-8BE4A4AC21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a1e6a2-84cd-4a33-9b85-fe41ea876599"/>
    <ds:schemaRef ds:uri="2e35ebcd-4537-48ad-bfb6-49619c10d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4408B5-85B3-4245-B139-1DE5D6077C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875DCD-3740-4081-8AAB-86254A47674B}">
  <ds:schemaRefs>
    <ds:schemaRef ds:uri="http://schemas.microsoft.com/office/2006/documentManagement/types"/>
    <ds:schemaRef ds:uri="http://schemas.microsoft.com/office/2006/metadata/properties"/>
    <ds:schemaRef ds:uri="8ba1e6a2-84cd-4a33-9b85-fe41ea876599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  <ds:schemaRef ds:uri="2e35ebcd-4537-48ad-bfb6-49619c10d153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Product Cost &amp; Price Per Unit </vt:lpstr>
      <vt:lpstr>Product Cost &amp; Price Per Case</vt:lpstr>
      <vt:lpstr> 25% Increase, 15% Discount</vt:lpstr>
      <vt:lpstr>50% Increase, 15% Discount </vt:lpstr>
      <vt:lpstr>100% Increase, 15% Discount</vt:lpstr>
      <vt:lpstr>200% Increase, 15% Discount</vt:lpstr>
      <vt:lpstr> 25% Increase, +25% Marketing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 Scroggs</dc:creator>
  <cp:lastModifiedBy>Kim Dudas</cp:lastModifiedBy>
  <cp:lastPrinted>2024-12-09T16:50:21Z</cp:lastPrinted>
  <dcterms:created xsi:type="dcterms:W3CDTF">2024-09-05T17:38:50Z</dcterms:created>
  <dcterms:modified xsi:type="dcterms:W3CDTF">2025-09-04T15:44:00Z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0x010100B6E49B1B6CD66F478903CE867A080686</vt:lpwstr>
  </property>
</Properties>
</file>